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YOUTH OFFENDER BLOCK GRANT\"/>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<sst xmlns="http://schemas.openxmlformats.org/spreadsheetml/2006/main" count="2387" uniqueCount="945">
  <si>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</si>
  <si>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</si>
  <si>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</si>
  <si>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</si>
  <si>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</si>
  <si>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</si>
  <si>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</si>
  <si>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</si>
  <si>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</si>
  <si>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</si>
  <si>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</si>
  <si>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</si>
  <si>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</si>
  <si>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</si>
  <si>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</si>
  <si>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</si>
  <si>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</si>
  <si>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</si>
  <si>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</si>
  <si>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</si>
  <si>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</si>
  <si>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</si>
  <si>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</si>
  <si>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</si>
  <si>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</si>
  <si>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</si>
  <si>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</si>
  <si>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</si>
  <si>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</si>
  <si>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</si>
  <si>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</si>
  <si>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</si>
  <si>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</si>
  <si>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</si>
  <si>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</si>
  <si>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</si>
  <si>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</si>
  <si>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</si>
  <si>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</si>
  <si>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</si>
  <si>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</si>
  <si>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</si>
  <si>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</si>
  <si>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</si>
  <si>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</si>
  <si>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</si>
  <si>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</si>
  <si>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</si>
  <si>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</si>
  <si>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</si>
  <si>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</si>
  <si>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</si>
  <si>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</si>
  <si>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</si>
  <si>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</si>
  <si>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</si>
  <si>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</si>
  <si>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</si>
  <si>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</si>
  <si>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</si>
  <si>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</si>
  <si>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</si>
  <si>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</si>
  <si>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</si>
  <si>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</si>
  <si>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</si>
  <si>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</si>
  <si>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</si>
  <si>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</si>
  <si>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</si>
  <si>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</si>
  <si>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</si>
  <si>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</si>
  <si>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</si>
  <si>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</si>
  <si>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</si>
  <si>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</si>
  <si>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</si>
  <si>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</si>
  <si>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</si>
  <si>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</si>
  <si>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</si>
  <si>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</si>
  <si>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</si>
  <si>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</si>
  <si>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</si>
  <si>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</si>
  <si>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</si>
  <si>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</si>
  <si>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</si>
  <si>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</si>
  <si>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</si>
  <si>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</si>
  <si>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</si>
  <si>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</si>
  <si>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</si>
  <si>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</si>
  <si>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</si>
  <si>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</si>
  <si>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</si>
  <si>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</si>
  <si>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</si>
  <si>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</si>
  <si>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</si>
  <si>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</si>
  <si>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</si>
  <si>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</si>
  <si>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</si>
  <si>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</si>
  <si>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</si>
  <si>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</si>
  <si>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</si>
  <si>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</si>
  <si>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</si>
  <si>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</si>
  <si>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</si>
  <si>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</si>
  <si>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</si>
  <si>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</si>
  <si>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</si>
  <si>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</si>
  <si>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</si>
  <si>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</si>
  <si>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</si>
  <si>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</si>
  <si>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</si>
  <si>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</si>
  <si>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</si>
  <si>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</si>
  <si>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</si>
  <si>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</si>
  <si>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</si>
  <si>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</si>
  <si>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</si>
  <si>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</si>
  <si>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</si>
  <si>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</si>
  <si>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</si>
  <si>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</si>
  <si>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</si>
  <si>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</si>
  <si>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</si>
  <si>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</si>
  <si>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</si>
  <si>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</si>
  <si>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</si>
  <si>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</si>
  <si>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</si>
  <si>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</si>
  <si>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</si>
  <si>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</si>
  <si>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</si>
  <si>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</si>
  <si>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</si>
  <si>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</si>
  <si>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</si>
  <si>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</si>
  <si>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</si>
  <si>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</si>
  <si>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</si>
  <si>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</si>
  <si>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</si>
  <si>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</si>
  <si>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</si>
  <si>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</si>
  <si>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</si>
  <si>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</si>
  <si>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</si>
  <si>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</si>
  <si>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</si>
  <si>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</si>
  <si>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</si>
  <si>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</si>
  <si>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</si>
  <si>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</si>
  <si>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</si>
  <si>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</si>
  <si>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</si>
  <si>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</si>
  <si>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</si>
  <si>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</si>
  <si>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</si>
  <si>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</si>
  <si>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</si>
  <si>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</si>
  <si>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</si>
  <si>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</si>
  <si>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</si>
  <si>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</si>
  <si>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</si>
  <si>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</si>
  <si>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</si>
  <si>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</si>
  <si>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</si>
  <si>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</si>
  <si>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</si>
  <si>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</si>
  <si>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</si>
  <si>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</si>
  <si>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</si>
  <si>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</si>
  <si>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</si>
  <si>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</si>
  <si>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</si>
  <si>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</si>
  <si>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</si>
  <si>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</si>
  <si>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</si>
  <si>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</si>
  <si>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</si>
  <si>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</si>
  <si>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</si>
  <si>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</si>
  <si>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</si>
  <si>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</si>
  <si>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</si>
  <si>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</si>
  <si>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</si>
  <si>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</si>
  <si>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</si>
  <si>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</si>
  <si>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</si>
  <si>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</si>
  <si>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</si>
  <si>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</si>
  <si>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</si>
  <si>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</si>
  <si>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</si>
  <si>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</si>
  <si>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</si>
  <si>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</si>
  <si>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</si>
  <si>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</si>
  <si>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</si>
  <si>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</si>
  <si>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</si>
  <si>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</si>
  <si>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</si>
  <si>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</si>
  <si>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</si>
  <si>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</si>
  <si>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</si>
  <si>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</si>
  <si>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</si>
  <si>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</si>
  <si>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</si>
  <si>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</si>
  <si>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</si>
  <si>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</si>
  <si>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</si>
  <si>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</si>
  <si>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</si>
  <si>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</si>
  <si>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</si>
  <si>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</si>
  <si>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</si>
  <si>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</si>
  <si>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</si>
  <si>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</si>
  <si>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</si>
  <si>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</si>
  <si>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</si>
  <si>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</si>
  <si>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</si>
  <si>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</si>
  <si>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</si>
  <si>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</si>
  <si>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</si>
  <si>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</si>
  <si>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</si>
  <si>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</si>
  <si>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</si>
  <si>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</si>
  <si>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</si>
  <si>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</si>
  <si>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</si>
  <si>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</si>
  <si>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</si>
  <si>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</si>
  <si>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</si>
  <si>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</si>
  <si>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</si>
  <si>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</si>
  <si>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</si>
  <si>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</si>
  <si>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</si>
  <si>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</si>
  <si>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</si>
  <si>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</si>
  <si>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</si>
  <si>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</si>
  <si>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</si>
  <si>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</si>
  <si>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</si>
  <si>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</si>
  <si>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</si>
  <si>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</si>
  <si>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</si>
  <si>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</si>
  <si>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</si>
  <si>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</si>
  <si>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</si>
  <si>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</si>
  <si>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</si>
  <si>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</si>
  <si>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</si>
  <si>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</si>
  <si>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</si>
  <si>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</si>
  <si>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</si>
  <si>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</si>
  <si>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</si>
  <si>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</si>
  <si>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</si>
  <si>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</si>
  <si>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</si>
  <si>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</si>
  <si>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</si>
  <si>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</si>
  <si>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</si>
  <si>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</si>
  <si>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</si>
  <si>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</si>
  <si>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</si>
  <si>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</si>
  <si>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</si>
  <si>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</si>
  <si>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</si>
  <si>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</si>
  <si>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</si>
  <si>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</si>
  <si>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</si>
  <si>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</si>
  <si>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</si>
  <si>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</si>
  <si>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</si>
  <si>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</si>
  <si>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</si>
  <si>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</si>
  <si>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</si>
  <si>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</si>
  <si>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</si>
  <si>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</si>
  <si>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</si>
  <si>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</si>
  <si>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</si>
  <si>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</si>
  <si>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</si>
  <si>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</si>
  <si>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</si>
  <si>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</si>
  <si>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</si>
  <si>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</si>
  <si>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</si>
  <si>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</si>
  <si>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</si>
  <si>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</si>
  <si>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</si>
  <si>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</si>
  <si>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</si>
  <si>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</si>
  <si>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</si>
  <si>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</si>
  <si>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</si>
  <si>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</si>
  <si>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</si>
  <si>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</si>
  <si>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</si>
  <si>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</si>
  <si>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</si>
  <si>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</si>
  <si>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</si>
  <si>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</si>
  <si>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</si>
  <si>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</si>
  <si>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</si>
  <si>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</si>
  <si>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</si>
  <si>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</si>
  <si>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</si>
  <si>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</si>
  <si>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</si>
  <si>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</si>
  <si>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</si>
  <si>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</si>
  <si>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</si>
  <si>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</si>
  <si>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</si>
  <si>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</si>
  <si>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</si>
  <si>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</si>
  <si>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</si>
  <si>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</si>
  <si>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</si>
  <si>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</si>
  <si>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</si>
  <si>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</si>
  <si>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</si>
  <si>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</si>
  <si>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</si>
  <si>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</si>
  <si>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</si>
  <si>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</si>
  <si>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</si>
  <si>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</si>
  <si>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</si>
  <si>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</si>
  <si>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</si>
  <si>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</si>
  <si>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</si>
  <si>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</si>
  <si>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</si>
  <si>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</si>
  <si>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</si>
  <si>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</si>
  <si>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</si>
  <si>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</si>
  <si>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</si>
  <si>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</si>
  <si>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</si>
  <si>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</si>
  <si>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</si>
  <si>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</si>
  <si>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</si>
  <si>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</si>
  <si>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</si>
  <si>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</si>
  <si>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</si>
  <si>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</si>
  <si>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</si>
  <si>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</si>
  <si>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</si>
  <si>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</si>
  <si>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</si>
  <si>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</si>
  <si>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</si>
  <si>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</si>
  <si>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</si>
  <si>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</si>
  <si>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</si>
  <si>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</si>
  <si>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</si>
  <si>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</si>
  <si>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</si>
  <si>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</si>
  <si>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</si>
  <si>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</si>
  <si>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</si>
  <si>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</si>
  <si>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</si>
  <si>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</si>
  <si>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</si>
  <si>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</si>
  <si>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</si>
  <si>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</si>
  <si>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</si>
  <si>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</si>
  <si>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</si>
  <si>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</si>
  <si>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</si>
  <si>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</si>
  <si>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</si>
  <si>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</si>
  <si>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</si>
  <si>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</si>
  <si>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</si>
  <si>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</si>
  <si>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</si>
  <si>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</si>
  <si>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</si>
  <si>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</si>
  <si>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</si>
  <si>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</si>
  <si>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</si>
  <si>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</si>
  <si>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</si>
  <si>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</si>
  <si>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</si>
  <si>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</si>
  <si>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</si>
  <si>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</si>
  <si>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</si>
  <si>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</si>
  <si>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</si>
  <si>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</si>
  <si>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</si>
  <si>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</si>
  <si>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</si>
  <si>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</si>
  <si>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</si>
  <si>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</si>
  <si>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</si>
  <si>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</si>
  <si>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</si>
  <si>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</si>
  <si>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</si>
  <si>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</si>
  <si>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</si>
  <si>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</si>
  <si>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</si>
  <si>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</si>
  <si>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</si>
  <si>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</si>
  <si>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</si>
  <si>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</si>
  <si>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</si>
  <si>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</si>
  <si>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</si>
  <si>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</si>
  <si>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</si>
  <si>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</si>
  <si>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</si>
  <si>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</si>
  <si>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</si>
  <si>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</si>
  <si>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</si>
  <si>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</si>
  <si>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</si>
  <si>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</si>
  <si>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</si>
  <si>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</si>
  <si>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</si>
  <si>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</si>
  <si>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</si>
  <si>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</si>
  <si>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</si>
  <si>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</si>
  <si>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</si>
  <si>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</si>
  <si>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</si>
  <si>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</si>
  <si>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</si>
  <si>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</si>
  <si>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</si>
  <si>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</si>
  <si>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</si>
  <si>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</si>
  <si>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</si>
  <si>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</si>
  <si>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</si>
  <si>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</si>
  <si>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</si>
  <si>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</si>
  <si>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</si>
  <si>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</si>
  <si>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</si>
  <si>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</si>
  <si>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</si>
  <si>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</si>
  <si>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</si>
  <si>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</si>
  <si>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</si>
  <si>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</si>
  <si>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</si>
  <si>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</si>
  <si>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</si>
  <si>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</si>
  <si>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</si>
  <si>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</si>
  <si>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</si>
  <si>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</si>
  <si>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</si>
  <si>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</si>
  <si>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</si>
  <si>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</si>
  <si>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</si>
  <si>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</si>
  <si>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</si>
  <si>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</si>
  <si>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</si>
  <si>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</si>
  <si>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</si>
  <si>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</si>
  <si>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</si>
  <si>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</si>
  <si>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</si>
  <si>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</si>
  <si>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</si>
  <si>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</si>
  <si>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</si>
  <si>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</si>
  <si>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</si>
  <si>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</si>
  <si>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</si>
  <si>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</si>
  <si>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</si>
  <si>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</si>
  <si>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</si>
  <si>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</si>
  <si>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</si>
  <si>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</si>
  <si>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</si>
  <si>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</si>
  <si>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</si>
  <si>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</si>
  <si>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</si>
  <si>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</si>
  <si>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</si>
  <si>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</si>
  <si>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</si>
  <si>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</si>
  <si>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</si>
  <si>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</si>
  <si>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</si>
  <si>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</si>
  <si>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</si>
  <si>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</si>
  <si>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</si>
  <si>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</si>
  <si>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</si>
  <si>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</si>
  <si>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</si>
  <si>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</si>
  <si>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</si>
  <si>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</si>
  <si>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</si>
  <si>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</si>
  <si>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</si>
  <si>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</si>
  <si>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</si>
  <si>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</si>
  <si>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</si>
  <si>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</si>
  <si>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</si>
  <si>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</si>
  <si>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</si>
  <si>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</si>
  <si>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</si>
  <si>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</si>
  <si>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</si>
  <si>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</si>
  <si>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</si>
  <si>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</si>
  <si>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</si>
  <si>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</si>
  <si>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</si>
  <si>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</si>
  <si>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</si>
  <si>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</si>
  <si>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</si>
  <si>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</si>
  <si>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</si>
  <si>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</si>
  <si>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</si>
  <si>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</si>
  <si>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</si>
  <si>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</si>
  <si>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</si>
  <si>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</si>
  <si>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</si>
  <si>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</si>
  <si>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</si>
  <si>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</si>
  <si>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</si>
  <si>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</si>
  <si>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</si>
  <si>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</si>
  <si>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</si>
  <si>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</si>
  <si>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</si>
  <si>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</si>
  <si>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</si>
  <si>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</si>
  <si>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</si>
  <si>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</si>
  <si>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</si>
  <si>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</si>
  <si>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</si>
  <si>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</si>
  <si>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</si>
  <si>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</si>
  <si>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</si>
  <si>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</si>
  <si>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</si>
  <si>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</si>
  <si>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</si>
  <si>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</si>
  <si>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</si>
  <si>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</si>
  <si>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</si>
  <si>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</si>
  <si>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</si>
  <si>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</si>
  <si>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</si>
  <si>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</si>
  <si>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</si>
  <si>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</si>
  <si>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</si>
  <si>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</si>
  <si>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</si>
  <si>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</si>
  <si>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</si>
  <si>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</si>
  <si>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</si>
  <si>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</si>
  <si>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</si>
  <si>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</si>
  <si>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</si>
  <si>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</si>
  <si>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</si>
  <si>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</si>
  <si>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</si>
  <si>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</si>
  <si>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</si>
  <si>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</si>
  <si>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</si>
  <si>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</si>
  <si>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</si>
  <si>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</si>
  <si>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</si>
  <si>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</si>
  <si>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</si>
  <si>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</si>
  <si>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</si>
  <si>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</si>
  <si>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</si>
  <si>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</si>
  <si>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</si>
  <si>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</si>
  <si>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</si>
  <si>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</si>
  <si>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</si>
  <si>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</si>
  <si>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</si>
  <si>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</si>
  <si>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</si>
  <si>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</si>
  <si>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</si>
  <si>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</si>
  <si>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</si>
  <si>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</si>
  <si>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</si>
  <si>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</si>
  <si>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</si>
  <si>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</si>
  <si>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</si>
  <si>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</si>
  <si>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</si>
  <si>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</si>
  <si>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</si>
  <si>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</si>
  <si>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</si>
  <si>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</si>
  <si>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</si>
  <si>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</si>
  <si>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</si>
  <si>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</si>
  <si>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</si>
  <si>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</si>
  <si>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</si>
  <si>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</si>
  <si>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</si>
  <si>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</si>
  <si>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</si>
  <si>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</si>
  <si>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</si>
  <si>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</si>
  <si>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</si>
  <si>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</si>
  <si>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</si>
  <si>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</si>
  <si>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</si>
  <si>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</si>
  <si>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</si>
  <si>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</si>
  <si>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</si>
  <si>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</si>
  <si>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</si>
  <si>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</si>
  <si>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</si>
  <si>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</si>
  <si>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</si>
  <si>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</si>
  <si>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</si>
  <si>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</si>
  <si>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</si>
  <si>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</si>
  <si>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</si>
  <si>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</si>
  <si>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</si>
  <si>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</si>
  <si>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</si>
  <si>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</si>
  <si>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</si>
  <si>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</si>
  <si>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</si>
  <si>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</si>
  <si>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</si>
  <si>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</si>
  <si>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</si>
  <si>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</si>
  <si>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</si>
  <si>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</si>
  <si>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</si>
  <si>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</si>
  <si>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</si>
  <si>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</si>
  <si>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</si>
  <si>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</si>
  <si>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</si>
  <si>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</si>
  <si>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</si>
  <si>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</si>
  <si>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</si>
  <si>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</si>
  <si>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</si>
  <si>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</si>
  <si>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</si>
  <si>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</si>
  <si>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</si>
  <si>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</si>
  <si>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</si>
  <si>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</si>
  <si>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</si>
  <si>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</si>
  <si>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</si>
  <si>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</si>
  <si>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</si>
  <si>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</si>
  <si>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</si>
  <si>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</si>
  <si>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</si>
  <si>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</si>
  <si>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</si>
  <si>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</si>
  <si>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</si>
  <si>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</si>
  <si>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</si>
  <si>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</si>
  <si>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</si>
  <si>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</si>
  <si>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</si>
  <si>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</si>
  <si>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</si>
  <si>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</si>
  <si>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</si>
  <si>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</si>
  <si>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</si>
  <si>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</si>
  <si>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</si>
  <si>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</si>
  <si>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</si>
  <si>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</si>
  <si>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</si>
  <si>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</si>
  <si>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</si>
  <si>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</si>
  <si>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</si>
  <si>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</si>
  <si>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</si>
  <si>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</si>
  <si>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</si>
  <si>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</si>
  <si>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</si>
  <si>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</si>
  <si>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</si>
  <si>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</si>
  <si>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</si>
  <si>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</si>
  <si>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</si>
  <si>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</si>
  <si>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</si>
  <si>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</si>
  <si>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</si>
  <si>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</si>
  <si>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</si>
  <si>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</si>
  <si>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</si>
  <si>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</si>
  <si>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</si>
  <si>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</si>
  <si>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</si>
  <si>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</si>
  <si>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</si>
  <si>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</si>
  <si>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</si>
  <si>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</si>
  <si>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</si>
  <si>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</si>
  <si>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</si>
  <si>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</si>
  <si>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</si>
  <si>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</si>
  <si>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</si>
  <si>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</si>
  <si>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</si>
  <si>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</si>
  <si>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</si>
  <si>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</si>
  <si>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</si>
  <si>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</si>
  <si>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</si>
  <si>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</si>
  <si>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</si>
  <si>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</si>
  <si>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</si>
  <si>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</si>
  <si>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</si>
  <si>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</si>
  <si>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</si>
  <si>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</si>
  <si>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</si>
  <si>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</si>
  <si>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</si>
  <si>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</si>
  <si>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</si>
  <si>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</si>
  <si>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</si>
  <si>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</si>
  <si>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</si>
  <si>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</si>
  <si>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</si>
  <si>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</si>
  <si>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</si>
  <si>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</si>
  <si>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</si>
  <si>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</si>
  <si>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</si>
  <si>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</si>
  <si>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</si>
  <si>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</si>
  <si>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</si>
  <si>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</si>
  <si>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</si>
  <si>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</si>
  <si>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</si>
  <si>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</si>
  <si>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</si>
  <si>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</si>
  <si>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The Colusa County Probation Department offers a continuum of responses to juvenile crime which includes Diversion letters, Intake Interview and Assessments, Informal and Formal Probation. Diversion is utilized when the Probation Officer receives a crime report from a local law enforcment agency and highlights the importance of proactive interventions. Parents are provided with a list of resources they may access to help obtain intervention services. When an intake and assessment becomes necessary, the juvenile and parent(s)/guardian(s) are sent an appointment letter and the assessment and juvenile's prior education, criminal and psychosocial history determine the appropriate response to the criminal allegations. Responses include admonishment and dismissal, apology letters, community service, restitution, or any combination of the above. The matter may also be brought to juvenile court if it is determined the most appropriate response at this junction. When informal probation is utilized as a graduated response it may only last up to six (6) months and may only be utilized once. Terms of informal probation may include community service, apology letters, restitution, curfews and meetings with the Juvenile Probation Officer. When formal probation is appropriate, after completing intake, and a criminal complaint is charged by the District Attorney, the juvenile and his/her parent(s)/guardian(s) appear before Juvenile Court and, after admission, or being found true by means of a hearing, a Dispositional Report is ultimately completed which addresses the juvenile's crime, prio graduated responses utilitzed, education, psychological and social history as well as needs. This generates a recommendation for more graduated responses to include all those discussed in Informal Probation with the inclusion of out of home placement, boot camp and/or custodial time. Further, a formal Case Plan is created identifying the needs of the juvenile offender and services and interventions to address and modify the behavior. The Deputy Probation Officer meets face to face with the juveniles and their parents on a regular basis. The Deputy Probation Officer also conducts monthly visits to juveniles in placement and meets with group home counselors and any other agencies working with the juveniles. The Officer closely monitors the minors' education progress, community service, counseling progress, and overall behavior. The Deputy Probation Officer makes referrals to the appropriate agencies to further assist the juveniles in their success. The Colusa County Probation Department has been successful in keeping juveniles in their most appropriate placement, thus reducing the number of juveniles entering the criminal justice system and/or becoming wards of the Court.
The Girls Circle and Boys Council Programs are evidence based structured support groups, implemented and facilitated by Probation Department staff in the local schools, for adolescent at risk girls and boys. They are designed to foster self-esteem, help maintain authentic connections with peers and other adults in the community. These programs do not provide counseling, but give the youth a place to give and receive support from peers. A variety of teen issues are discussed along with occasionally guest speakers. The programs do not aim to provide advice, but encourage youth to share and learn from their experiences and through their participation in groups, the goal is to prevent at risk behaviors that might lead them into the juvenile justice system. These programs provide important support and pro-social experiences to the youth of Colusa County that they might not be exposed to due to the rural location and lack of services. By implementing these programs and services, the data reflects the low number of juveniles entering and re-entering the juvenile justice system in Colusa County.
 </t>
  </si>
  <si>
    <t>Michael Rogers</t>
  </si>
  <si>
    <t>Chief Probation Officer</t>
  </si>
  <si>
    <t>(530) 458-0656</t>
  </si>
  <si>
    <t>mrogers@countyofcolusa.com</t>
  </si>
  <si>
    <t>Fanny Reynoso</t>
  </si>
  <si>
    <t>Fiscal Program Analyst</t>
  </si>
  <si>
    <t>(530) 458-0693</t>
  </si>
  <si>
    <t>freynoso@countyofcolusa.com</t>
  </si>
  <si>
    <t>Girls Circle Programs</t>
  </si>
  <si>
    <t>Boys Council Programs</t>
  </si>
  <si>
    <t>Noble Software</t>
  </si>
  <si>
    <t>The Noble assessment is a validated evidence based risk/needs assessment tool utilized to target youth that will most benefit from intervention. The tool also identifies the needs of the youth as well as risk and protective factors relative to each youth. The funds are used to pay for licensing and maintenance of the software for internet based assessment tool.</t>
  </si>
  <si>
    <t>Juvenile Probation</t>
  </si>
  <si>
    <t>During this funding period JJCPA funds were used in full to partial pay for a full time Deputy Probation Officer dedicated to enhance the services to Juveniles in Colusa County.
The Deputy Probation Officer directly provided case management using evidence based and best practices. With the Noble assessment tool, the Deputy Probation Officer can focus on the at risk juveniles and provide the best services to the juveniles to reduce the possibility of removing juveniles from their home and detour them from introduction into the criminal justice system.
The Deputy Probation Officer meets face to face with the juveniles and their parents on a regular basis. The Deputy Probation Officer also conducts monthly visits to juveniles in placement and meets with group home counselors and other agencies working with the juveniles. The Officer closely monitors the minors' education progress, community service, counseling progress, and overall behavior. Active participation in Multi-Disciplinary Team (MDT) meetings as well as Child Family Team (CFT) meetings is also an essential element of the role of the Juvenile Officer. The Deputy Probation Officer makes referrals to the appropriate agencies to further assist the juveniles in their success.
By implementing best practices, the Colusa County Probation Department has been successful in keeping juveniles in their most appropriate placement, thus reducing the number of juveniles entering the criminal justice system and/or becoming wards of the Court.</t>
  </si>
  <si>
    <t>Counselors facilitate the Girls Circle and Boys Council Programs to students in Colusa County. These programs are gender specific groups that focus on the emotional and developmental needs of the youth. Groups are held weekly on the youths' school campus. These intervention groups are designed with evidence based principles and incorporate Motivational Interviewing, strenth based approaches, cultural awareness and trauma-responsive practices. Young women and men who have attended are likely to have an increase in self efficacy, more attachment to school, increase in positive body image and decrease in drug and alcohol use. They also have an increased sense of belonging. Groups are offered in all junior high and high schools and some elementary schools througout the five school districts in the County. The counselors facilitate the Girls Circle and Boys Council Programs, as well as coordinate activities to include college tours, pro-social excursions, and community service activites for youth. By including community service activites, youth benefited by increasing a stronger connectedness to the community and reduce engagement of at-risk behavior. 
The YOBG funds are used to offset salaries and benefits for counselors to provide the program as well as utilized on supplies needed to offer groups throughout the County, including materials for specific group activities, fuel, vehicle maintenance costs and the costs associated with promoting groups. During the past few years these programs have been offered, the Department's juvenile caseload has dropped significantly. Colusa County is a small rural county with limited resources. These groups help fill the gaps, and support student's needs. The Noble assessment is a validated evidence based risk/needs assessment tool utilized to target youth that will most benefit from intervention. The tool also identifies the needs of the youth as well as risk and protective factors relative to each youth. The funds are used to pay for licensing and maintenance of the software for internet based assessment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</si>
</sst>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eynoso@countyofcolusa.com" TargetMode="External"/><Relationship Id="rId1" Type="http://schemas.openxmlformats.org/officeDocument/2006/relationships/hyperlink" Target="mailto:mrogers@countyofcolusa.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A25" sqref="A25:J25"/>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411</v>
      </c>
      <c r="B24" s="266"/>
      <c r="C24" s="266"/>
      <c r="D24" s="266"/>
      <c r="E24" s="267"/>
      <c r="F24" s="268">
        <v>44827</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930</v>
      </c>
      <c r="B27" s="252"/>
      <c r="C27" s="252"/>
      <c r="D27" s="252"/>
      <c r="E27" s="253"/>
      <c r="F27" s="251" t="s">
        <v>931</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932</v>
      </c>
      <c r="B29" s="242"/>
      <c r="C29" s="243"/>
      <c r="D29" s="254" t="s">
        <v>933</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934</v>
      </c>
      <c r="B32" s="245"/>
      <c r="C32" s="245"/>
      <c r="D32" s="245"/>
      <c r="E32" s="245"/>
      <c r="F32" s="244" t="s">
        <v>935</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936</v>
      </c>
      <c r="B34" s="242"/>
      <c r="C34" s="243"/>
      <c r="D34" s="263" t="s">
        <v>937</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Colusa</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Colusa</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Colusa</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Colusa</v>
      </c>
    </row>
    <row r="2" spans="1:2" x14ac:dyDescent="0.2">
      <c r="A2" t="s">
        <v>541</v>
      </c>
      <c r="B2" s="25">
        <f>Reportdate</f>
        <v>44827</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Michael Rogers</v>
      </c>
    </row>
    <row r="10" spans="1:2" x14ac:dyDescent="0.2">
      <c r="A10" t="s">
        <v>218</v>
      </c>
      <c r="B10" t="str">
        <f>primarytitle</f>
        <v>Chief Probation Officer</v>
      </c>
    </row>
    <row r="11" spans="1:2" x14ac:dyDescent="0.2">
      <c r="A11" t="s">
        <v>217</v>
      </c>
      <c r="B11" t="str">
        <f>primphone</f>
        <v>(530) 458-0656</v>
      </c>
    </row>
    <row r="12" spans="1:2" x14ac:dyDescent="0.2">
      <c r="A12" t="s">
        <v>193</v>
      </c>
      <c r="B12" s="10" t="str">
        <f>preemail</f>
        <v>mrogers@countyofcolusa.com</v>
      </c>
    </row>
    <row r="13" spans="1:2" x14ac:dyDescent="0.2">
      <c r="A13" t="s">
        <v>365</v>
      </c>
      <c r="B13" t="str">
        <f>seccontact</f>
        <v>Fanny Reynoso</v>
      </c>
    </row>
    <row r="14" spans="1:2" x14ac:dyDescent="0.2">
      <c r="A14" t="s">
        <v>366</v>
      </c>
      <c r="B14" t="str">
        <f>seccontitle</f>
        <v>Fiscal Program Analyst</v>
      </c>
    </row>
    <row r="15" spans="1:2" x14ac:dyDescent="0.2">
      <c r="A15" t="s">
        <v>367</v>
      </c>
      <c r="B15" t="str">
        <f>secphone</f>
        <v>(530) 458-0693</v>
      </c>
    </row>
    <row r="16" spans="1:2" x14ac:dyDescent="0.2">
      <c r="A16" t="s">
        <v>368</v>
      </c>
      <c r="B16" t="str">
        <f>secemail</f>
        <v>freynoso@countyofcolusa.com</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65631</v>
      </c>
    </row>
    <row r="34" spans="1:2" x14ac:dyDescent="0.2">
      <c r="A34" t="s">
        <v>557</v>
      </c>
      <c r="B34" s="11">
        <f>t1jjcpaserv</f>
        <v>11103</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76734</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Colusa</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Colusa</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76734</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Colusa</v>
      </c>
      <c r="B2" s="25">
        <f>Reportdate</f>
        <v>44827</v>
      </c>
      <c r="C2" s="24" t="e">
        <f>Chief</f>
        <v>#REF!</v>
      </c>
      <c r="D2" t="e">
        <f>Chiefphone2</f>
        <v>#REF!</v>
      </c>
      <c r="E2" s="10" t="e">
        <f>Address</f>
        <v>#REF!</v>
      </c>
      <c r="F2" s="10" t="e">
        <f>City</f>
        <v>#REF!</v>
      </c>
      <c r="G2" s="9" t="e">
        <f>ZIP</f>
        <v>#REF!</v>
      </c>
      <c r="H2" s="10" t="e">
        <f>Chiefemail2</f>
        <v>#REF!</v>
      </c>
      <c r="I2" t="str">
        <f>primcontact</f>
        <v>Michael Rogers</v>
      </c>
      <c r="J2" t="str">
        <f>primarytitle</f>
        <v>Chief Probation Officer</v>
      </c>
      <c r="K2" t="str">
        <f>primphone</f>
        <v>(530) 458-0656</v>
      </c>
      <c r="L2" s="10" t="str">
        <f>preemail</f>
        <v>mrogers@countyofcolusa.com</v>
      </c>
      <c r="M2" t="str">
        <f>seccontact</f>
        <v>Fanny Reynoso</v>
      </c>
      <c r="N2" t="str">
        <f>seccontitle</f>
        <v>Fiscal Program Analyst</v>
      </c>
      <c r="O2" t="str">
        <f>secphone</f>
        <v>(530) 458-0693</v>
      </c>
      <c r="P2" t="str">
        <f>secemail</f>
        <v>freynoso@countyofcolusa.com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65631</v>
      </c>
      <c r="AH2" s="11">
        <f>t1jjcpaserv</f>
        <v>11103</v>
      </c>
      <c r="AI2" s="11">
        <f>t1jjcpaprof</f>
        <v>0</v>
      </c>
      <c r="AJ2" s="11">
        <f>t1jjcpacbo</f>
        <v>0</v>
      </c>
      <c r="AK2" s="11">
        <f>t1jjcpaequip</f>
        <v>0</v>
      </c>
      <c r="AL2" s="11">
        <f>t1jjcpaadmin</f>
        <v>0</v>
      </c>
      <c r="AM2" s="11">
        <f>t1jjcpaothr1</f>
        <v>0</v>
      </c>
      <c r="AN2" s="11">
        <f>t1jjcpaothr2</f>
        <v>0</v>
      </c>
      <c r="AO2" s="11">
        <f>t1jjcpaothr3</f>
        <v>0</v>
      </c>
      <c r="AP2" s="11">
        <f>t1jjcpatot</f>
        <v>76734</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Colusa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Colusa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76734</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A5" sqref="A5"/>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Colusa</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1</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0</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6</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0</v>
      </c>
      <c r="J14" s="291"/>
      <c r="K14" s="97"/>
      <c r="L14" s="97"/>
      <c r="M14" s="97"/>
      <c r="N14" s="97"/>
      <c r="O14" s="98"/>
    </row>
    <row r="15" spans="1:24" ht="14.25" x14ac:dyDescent="0.2">
      <c r="A15" s="91"/>
      <c r="B15" s="45"/>
      <c r="C15" s="128"/>
      <c r="D15" s="128"/>
      <c r="E15" s="296" t="s">
        <v>815</v>
      </c>
      <c r="F15" s="296"/>
      <c r="G15" s="296"/>
      <c r="H15" s="296"/>
      <c r="I15" s="288">
        <v>0</v>
      </c>
      <c r="J15" s="289"/>
      <c r="K15" s="97"/>
      <c r="L15" s="97"/>
      <c r="M15" s="97"/>
      <c r="N15" s="97"/>
      <c r="O15" s="98"/>
    </row>
    <row r="16" spans="1:24" ht="15" x14ac:dyDescent="0.25">
      <c r="A16" s="102"/>
      <c r="B16" s="45"/>
      <c r="C16" s="128"/>
      <c r="D16" s="128"/>
      <c r="E16" s="298" t="s">
        <v>827</v>
      </c>
      <c r="F16" s="298"/>
      <c r="G16" s="298"/>
      <c r="H16" s="298"/>
      <c r="I16" s="292">
        <f>SUM(I14:J15)</f>
        <v>0</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0</v>
      </c>
      <c r="J20" s="291"/>
      <c r="K20" s="97"/>
      <c r="L20" s="97"/>
      <c r="M20" s="97"/>
      <c r="N20" s="97"/>
      <c r="O20" s="98"/>
    </row>
    <row r="21" spans="1:24" ht="14.25" x14ac:dyDescent="0.2">
      <c r="A21" s="102"/>
      <c r="B21" s="128"/>
      <c r="C21" s="128"/>
      <c r="D21" s="128"/>
      <c r="E21" s="296" t="s">
        <v>818</v>
      </c>
      <c r="F21" s="296"/>
      <c r="G21" s="296"/>
      <c r="H21" s="296"/>
      <c r="I21" s="309">
        <v>0</v>
      </c>
      <c r="J21" s="310"/>
      <c r="K21" s="97"/>
      <c r="L21" s="97"/>
      <c r="M21" s="97"/>
      <c r="N21" s="97"/>
      <c r="O21" s="98"/>
    </row>
    <row r="22" spans="1:24" ht="14.25" x14ac:dyDescent="0.2">
      <c r="A22" s="102"/>
      <c r="B22" s="128"/>
      <c r="C22" s="128"/>
      <c r="D22" s="128"/>
      <c r="E22" s="297" t="s">
        <v>819</v>
      </c>
      <c r="F22" s="297"/>
      <c r="G22" s="297"/>
      <c r="H22" s="297"/>
      <c r="I22" s="290">
        <v>0</v>
      </c>
      <c r="J22" s="291"/>
      <c r="K22" s="97"/>
      <c r="L22" s="97"/>
      <c r="M22" s="97"/>
      <c r="N22" s="97"/>
      <c r="O22" s="98"/>
    </row>
    <row r="23" spans="1:24" ht="14.25" x14ac:dyDescent="0.2">
      <c r="A23" s="102"/>
      <c r="B23" s="128"/>
      <c r="C23" s="128"/>
      <c r="D23" s="128"/>
      <c r="E23" s="296" t="s">
        <v>820</v>
      </c>
      <c r="F23" s="296"/>
      <c r="G23" s="296"/>
      <c r="H23" s="296"/>
      <c r="I23" s="288">
        <v>0</v>
      </c>
      <c r="J23" s="289"/>
      <c r="K23" s="97"/>
      <c r="L23" s="97"/>
      <c r="M23" s="97"/>
      <c r="N23" s="97"/>
      <c r="O23" s="98"/>
    </row>
    <row r="24" spans="1:24" ht="14.25" x14ac:dyDescent="0.2">
      <c r="A24" s="102"/>
      <c r="B24" s="128"/>
      <c r="C24" s="128"/>
      <c r="D24" s="128"/>
      <c r="E24" s="297" t="s">
        <v>821</v>
      </c>
      <c r="F24" s="297"/>
      <c r="G24" s="297"/>
      <c r="H24" s="297"/>
      <c r="I24" s="290">
        <v>0</v>
      </c>
      <c r="J24" s="291"/>
      <c r="K24" s="97"/>
      <c r="L24" s="97"/>
      <c r="M24" s="97"/>
      <c r="N24" s="97"/>
      <c r="O24" s="98"/>
    </row>
    <row r="25" spans="1:24" ht="14.25" x14ac:dyDescent="0.2">
      <c r="A25" s="102"/>
      <c r="B25" s="128"/>
      <c r="C25" s="128"/>
      <c r="D25" s="128"/>
      <c r="E25" s="296" t="s">
        <v>822</v>
      </c>
      <c r="F25" s="296"/>
      <c r="G25" s="296"/>
      <c r="H25" s="296"/>
      <c r="I25" s="288">
        <v>0</v>
      </c>
      <c r="J25" s="289"/>
      <c r="K25" s="97"/>
      <c r="L25" s="97"/>
      <c r="M25" s="97"/>
      <c r="N25" s="97"/>
      <c r="O25" s="98"/>
    </row>
    <row r="26" spans="1:24" ht="14.25" x14ac:dyDescent="0.2">
      <c r="A26" s="102"/>
      <c r="B26" s="128"/>
      <c r="C26" s="128"/>
      <c r="D26" s="128"/>
      <c r="E26" s="297" t="s">
        <v>823</v>
      </c>
      <c r="F26" s="297"/>
      <c r="G26" s="297"/>
      <c r="H26" s="297"/>
      <c r="I26" s="290">
        <v>0</v>
      </c>
      <c r="J26" s="291"/>
      <c r="K26" s="97"/>
      <c r="L26" s="97"/>
      <c r="M26" s="97"/>
      <c r="N26" s="97"/>
      <c r="O26" s="98"/>
    </row>
    <row r="27" spans="1:24" ht="15" x14ac:dyDescent="0.25">
      <c r="A27" s="102"/>
      <c r="B27" s="128"/>
      <c r="C27" s="128"/>
      <c r="D27" s="128"/>
      <c r="E27" s="298" t="s">
        <v>827</v>
      </c>
      <c r="F27" s="298"/>
      <c r="G27" s="298"/>
      <c r="H27" s="298"/>
      <c r="I27" s="292">
        <f>SUM(I20:J26)</f>
        <v>0</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5" activePane="bottomLeft" state="frozen"/>
      <selection activeCell="B1" sqref="B1"/>
      <selection pane="bottomLeft" activeCell="A5" sqref="A5"/>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Colusa</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6</v>
      </c>
      <c r="K7" s="360"/>
      <c r="L7" s="45"/>
      <c r="M7" s="45"/>
      <c r="N7" s="45"/>
      <c r="O7" s="92"/>
    </row>
    <row r="8" spans="1:37" ht="14.1" customHeight="1" x14ac:dyDescent="0.2">
      <c r="A8" s="91"/>
      <c r="B8" s="128"/>
      <c r="C8" s="128"/>
      <c r="D8" s="353" t="s">
        <v>890</v>
      </c>
      <c r="E8" s="354"/>
      <c r="F8" s="354"/>
      <c r="G8" s="354"/>
      <c r="H8" s="354"/>
      <c r="I8" s="355"/>
      <c r="J8" s="361">
        <v>1</v>
      </c>
      <c r="K8" s="362"/>
      <c r="L8" s="125"/>
      <c r="M8" s="125"/>
      <c r="N8" s="125"/>
      <c r="O8" s="126"/>
      <c r="P8" s="214"/>
    </row>
    <row r="9" spans="1:37" ht="14.1" customHeight="1" x14ac:dyDescent="0.2">
      <c r="A9" s="91"/>
      <c r="B9" s="128"/>
      <c r="C9" s="128"/>
      <c r="D9" s="356" t="s">
        <v>827</v>
      </c>
      <c r="E9" s="357"/>
      <c r="F9" s="357"/>
      <c r="G9" s="357"/>
      <c r="H9" s="357"/>
      <c r="I9" s="358"/>
      <c r="J9" s="363">
        <f>SUM(I7:J8)</f>
        <v>7</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5</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2</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2</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2</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4</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0</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1</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1</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0</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0</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6</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1</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0</v>
      </c>
      <c r="K32" s="372"/>
      <c r="L32" s="125"/>
      <c r="M32" s="125"/>
      <c r="N32" s="125"/>
      <c r="O32" s="126"/>
      <c r="P32" s="214"/>
    </row>
    <row r="33" spans="1:37" ht="14.1" customHeight="1" x14ac:dyDescent="0.2">
      <c r="A33" s="91"/>
      <c r="B33" s="45"/>
      <c r="C33" s="45"/>
      <c r="D33" s="329" t="s">
        <v>815</v>
      </c>
      <c r="E33" s="330"/>
      <c r="F33" s="330"/>
      <c r="G33" s="330"/>
      <c r="H33" s="330"/>
      <c r="I33" s="370"/>
      <c r="J33" s="335">
        <v>0</v>
      </c>
      <c r="K33" s="336"/>
      <c r="L33" s="125"/>
      <c r="M33" s="125"/>
      <c r="N33" s="125"/>
      <c r="O33" s="126"/>
      <c r="P33" s="214"/>
    </row>
    <row r="34" spans="1:37" ht="14.1" customHeight="1" x14ac:dyDescent="0.2">
      <c r="A34" s="91"/>
      <c r="B34" s="45"/>
      <c r="C34" s="45"/>
      <c r="D34" s="340" t="s">
        <v>827</v>
      </c>
      <c r="E34" s="340"/>
      <c r="F34" s="340"/>
      <c r="G34" s="340"/>
      <c r="H34" s="340"/>
      <c r="I34" s="340"/>
      <c r="J34" s="337">
        <f>SUM(J32:K33)</f>
        <v>0</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0</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0</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0</v>
      </c>
      <c r="K39" s="291"/>
      <c r="L39" s="125"/>
      <c r="M39" s="125"/>
      <c r="N39" s="125"/>
      <c r="O39" s="126"/>
      <c r="P39" s="214"/>
    </row>
    <row r="40" spans="1:37" ht="14.1" customHeight="1" x14ac:dyDescent="0.2">
      <c r="A40" s="91"/>
      <c r="B40" s="136"/>
      <c r="C40" s="128"/>
      <c r="D40" s="333" t="s">
        <v>820</v>
      </c>
      <c r="E40" s="334"/>
      <c r="F40" s="334"/>
      <c r="G40" s="334"/>
      <c r="H40" s="334"/>
      <c r="I40" s="334"/>
      <c r="J40" s="288">
        <v>0</v>
      </c>
      <c r="K40" s="289"/>
      <c r="L40" s="125"/>
      <c r="M40" s="125"/>
      <c r="N40" s="125"/>
      <c r="O40" s="126"/>
      <c r="P40" s="214"/>
    </row>
    <row r="41" spans="1:37" ht="14.1" customHeight="1" x14ac:dyDescent="0.2">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0</v>
      </c>
      <c r="K43" s="291"/>
      <c r="L43" s="125"/>
      <c r="M43" s="125"/>
      <c r="N43" s="125"/>
      <c r="O43" s="126"/>
      <c r="P43" s="214"/>
    </row>
    <row r="44" spans="1:37" ht="14.1" customHeight="1" x14ac:dyDescent="0.2">
      <c r="A44" s="91"/>
      <c r="B44" s="128"/>
      <c r="C44" s="128"/>
      <c r="D44" s="327" t="s">
        <v>827</v>
      </c>
      <c r="E44" s="328"/>
      <c r="F44" s="328"/>
      <c r="G44" s="328"/>
      <c r="H44" s="328"/>
      <c r="I44" s="328"/>
      <c r="J44" s="292">
        <f>SUM(J37:K43)</f>
        <v>0</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A6" sqref="A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Colusa</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5</v>
      </c>
      <c r="H9" s="388"/>
      <c r="I9" s="183"/>
    </row>
    <row r="10" spans="1:21" ht="15" x14ac:dyDescent="0.2">
      <c r="A10" s="165"/>
      <c r="B10" s="206"/>
      <c r="C10" s="399" t="s">
        <v>872</v>
      </c>
      <c r="D10" s="399"/>
      <c r="E10" s="399"/>
      <c r="F10" s="399"/>
      <c r="G10" s="397">
        <v>6</v>
      </c>
      <c r="H10" s="397"/>
      <c r="I10" s="183"/>
    </row>
    <row r="11" spans="1:21" ht="15" x14ac:dyDescent="0.2">
      <c r="A11" s="165"/>
      <c r="B11" s="206"/>
      <c r="C11" s="398" t="s">
        <v>873</v>
      </c>
      <c r="D11" s="398"/>
      <c r="E11" s="398"/>
      <c r="F11" s="398"/>
      <c r="G11" s="388">
        <v>0</v>
      </c>
      <c r="H11" s="388"/>
      <c r="I11" s="183"/>
    </row>
    <row r="12" spans="1:21" ht="15" x14ac:dyDescent="0.25">
      <c r="A12" s="165"/>
      <c r="B12" s="177"/>
      <c r="C12" s="298" t="s">
        <v>827</v>
      </c>
      <c r="D12" s="298"/>
      <c r="E12" s="298"/>
      <c r="F12" s="298"/>
      <c r="G12" s="394">
        <f>SUM(G9:H11)</f>
        <v>11</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0</v>
      </c>
      <c r="H16" s="388"/>
      <c r="I16" s="98"/>
    </row>
    <row r="17" spans="1:9" ht="14.25" x14ac:dyDescent="0.2">
      <c r="A17" s="102"/>
      <c r="B17" s="128"/>
      <c r="C17" s="296" t="s">
        <v>815</v>
      </c>
      <c r="D17" s="296"/>
      <c r="E17" s="296"/>
      <c r="F17" s="296"/>
      <c r="G17" s="397">
        <v>0</v>
      </c>
      <c r="H17" s="397"/>
      <c r="I17" s="98"/>
    </row>
    <row r="18" spans="1:9" ht="15" x14ac:dyDescent="0.25">
      <c r="A18" s="102"/>
      <c r="B18" s="128"/>
      <c r="C18" s="298" t="s">
        <v>827</v>
      </c>
      <c r="D18" s="298"/>
      <c r="E18" s="298"/>
      <c r="F18" s="298"/>
      <c r="G18" s="408">
        <f>SUM(G16:H17)</f>
        <v>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0</v>
      </c>
      <c r="H22" s="388"/>
      <c r="I22" s="98"/>
    </row>
    <row r="23" spans="1:9" ht="14.25" x14ac:dyDescent="0.2">
      <c r="A23" s="102"/>
      <c r="B23" s="128"/>
      <c r="C23" s="296" t="s">
        <v>818</v>
      </c>
      <c r="D23" s="296"/>
      <c r="E23" s="296"/>
      <c r="F23" s="296"/>
      <c r="G23" s="409">
        <v>0</v>
      </c>
      <c r="H23" s="409"/>
      <c r="I23" s="98"/>
    </row>
    <row r="24" spans="1:9" ht="14.25" x14ac:dyDescent="0.2">
      <c r="A24" s="102"/>
      <c r="B24" s="128"/>
      <c r="C24" s="297" t="s">
        <v>817</v>
      </c>
      <c r="D24" s="297"/>
      <c r="E24" s="297"/>
      <c r="F24" s="297"/>
      <c r="G24" s="388">
        <v>0</v>
      </c>
      <c r="H24" s="388"/>
      <c r="I24" s="98"/>
    </row>
    <row r="25" spans="1:9" ht="14.25" x14ac:dyDescent="0.2">
      <c r="A25" s="102"/>
      <c r="B25" s="128"/>
      <c r="C25" s="311" t="s">
        <v>512</v>
      </c>
      <c r="D25" s="311"/>
      <c r="E25" s="311"/>
      <c r="F25" s="311"/>
      <c r="G25" s="397">
        <v>0</v>
      </c>
      <c r="H25" s="397"/>
      <c r="I25" s="98"/>
    </row>
    <row r="26" spans="1:9" ht="15" x14ac:dyDescent="0.25">
      <c r="A26" s="102"/>
      <c r="B26" s="128"/>
      <c r="C26" s="298" t="s">
        <v>827</v>
      </c>
      <c r="D26" s="298"/>
      <c r="E26" s="298"/>
      <c r="F26" s="298"/>
      <c r="G26" s="408">
        <f>SUM(G22:H25)</f>
        <v>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Colusa</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929</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zoomScaleNormal="100" workbookViewId="0">
      <selection sqref="A1:G1"/>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Colusa</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Colusa</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Colusa</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938</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t="s">
        <v>486</v>
      </c>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v>65631</v>
      </c>
      <c r="H132" s="451"/>
      <c r="I132" s="452"/>
      <c r="J132" s="452"/>
    </row>
    <row r="133" spans="1:16" x14ac:dyDescent="0.2">
      <c r="A133" s="505" t="s">
        <v>528</v>
      </c>
      <c r="B133" s="505"/>
      <c r="C133" s="505"/>
      <c r="D133" s="505"/>
      <c r="E133" s="434"/>
      <c r="F133" s="434"/>
      <c r="G133" s="435">
        <v>11103</v>
      </c>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76734</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944</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Colusa</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939</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t="s">
        <v>487</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v>65631</v>
      </c>
      <c r="H184" s="451"/>
      <c r="I184" s="452"/>
      <c r="J184" s="452"/>
    </row>
    <row r="185" spans="1:20" x14ac:dyDescent="0.2">
      <c r="A185" s="447" t="s">
        <v>528</v>
      </c>
      <c r="B185" s="448"/>
      <c r="C185" s="448"/>
      <c r="D185" s="449"/>
      <c r="E185" s="434"/>
      <c r="F185" s="434"/>
      <c r="G185" s="435">
        <v>11103</v>
      </c>
      <c r="H185" s="435"/>
      <c r="I185" s="450"/>
      <c r="J185" s="450"/>
    </row>
    <row r="186" spans="1:20" x14ac:dyDescent="0.2">
      <c r="A186" s="443" t="s">
        <v>529</v>
      </c>
      <c r="B186" s="444"/>
      <c r="C186" s="444"/>
      <c r="D186" s="445"/>
      <c r="E186" s="451"/>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0</v>
      </c>
      <c r="F194" s="439"/>
      <c r="G194" s="439">
        <f>SUM(G184:G193)</f>
        <v>76734</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944</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Colusa</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940</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t="s">
        <v>502</v>
      </c>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v>491</v>
      </c>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491</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941</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Colusa</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942</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t="s">
        <v>513</v>
      </c>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v>50000</v>
      </c>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50000</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943</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Colusa</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Colusa</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Colusa</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Colusa</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Colusa</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Colusa</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Colusa</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Colusa</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Colusa</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Colusa</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Colusa</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Colusa</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Colusa</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Colusa</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Colusa</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Colusa</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Colusa</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Colusa</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Colusa</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Colusa</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Colusa</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Colusa</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Colusa</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Colusa</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Colusa</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Colusa</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Colusa</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0</v>
      </c>
      <c r="E10" s="130"/>
      <c r="F10" s="39"/>
      <c r="G10" s="569" t="s">
        <v>847</v>
      </c>
      <c r="H10" s="569"/>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7</v>
      </c>
      <c r="E17" s="39"/>
      <c r="F17" s="39"/>
      <c r="G17" s="564" t="s">
        <v>847</v>
      </c>
      <c r="H17" s="564"/>
      <c r="I17" s="565"/>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6</v>
      </c>
      <c r="E21" s="39"/>
      <c r="F21" s="39"/>
      <c r="G21" s="564" t="s">
        <v>847</v>
      </c>
      <c r="H21" s="564"/>
      <c r="I21" s="565"/>
      <c r="J21" s="173">
        <f>'REPORT 3'!$J$44</f>
        <v>0</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11</v>
      </c>
      <c r="G28" s="564" t="s">
        <v>847</v>
      </c>
      <c r="H28" s="564"/>
      <c r="I28" s="565"/>
      <c r="J28" s="175">
        <f>'ARREST REPORT'!$G$18</f>
        <v>0</v>
      </c>
    </row>
    <row r="31" spans="1:10" ht="15" x14ac:dyDescent="0.25">
      <c r="G31" s="566" t="s">
        <v>816</v>
      </c>
      <c r="H31" s="566"/>
      <c r="I31" s="567"/>
      <c r="J31" s="171" t="s">
        <v>827</v>
      </c>
    </row>
    <row r="32" spans="1:10" s="1" customFormat="1" ht="15" x14ac:dyDescent="0.25">
      <c r="G32" s="564" t="s">
        <v>847</v>
      </c>
      <c r="H32" s="564"/>
      <c r="I32" s="565"/>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Fanny Reynoso</cp:lastModifiedBy>
  <cp:lastPrinted>2022-09-12T15:45:27Z</cp:lastPrinted>
  <dcterms:created xsi:type="dcterms:W3CDTF">2010-06-09T19:05:00Z</dcterms:created>
  <dcterms:modified xsi:type="dcterms:W3CDTF">2022-09-23T20:46:03Z</dcterms:modified>
</cp:coreProperties>
</file>