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E04CC954-E495-4556-B793-52E6F20CE412}"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1'!$A$1:$O$36</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868" i="7" l="1"/>
  <c r="H810" i="7"/>
  <c r="H752" i="7"/>
  <c r="H694" i="7"/>
  <c r="H636" i="7"/>
  <c r="H578" i="7"/>
  <c r="H520" i="7"/>
  <c r="H462" i="7"/>
  <c r="H404" i="7"/>
  <c r="H346" i="7"/>
  <c r="H288" i="7"/>
  <c r="H230" i="7"/>
  <c r="H177" i="7"/>
  <c r="H125" i="7"/>
  <c r="G12" i="43" l="1"/>
  <c r="D28" i="38" s="1"/>
  <c r="G18" i="43"/>
  <c r="J28" i="38" s="1"/>
  <c r="G1" i="43" l="1"/>
  <c r="I885" i="7" l="1"/>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<sst xmlns="http://schemas.openxmlformats.org/spreadsheetml/2006/main" count="2395" uniqueCount="960">
  <si>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</si>
  <si>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</si>
  <si>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</si>
  <si>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</si>
  <si>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</si>
  <si>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</si>
  <si>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</si>
  <si>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</si>
  <si>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</si>
  <si>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</si>
  <si>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</si>
  <si>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</si>
  <si>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</si>
  <si>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</si>
  <si>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</si>
  <si>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</si>
  <si>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</si>
  <si>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</si>
  <si>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</si>
  <si>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</si>
  <si>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</si>
  <si>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</si>
  <si>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</si>
  <si>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</si>
  <si>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</si>
  <si>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</si>
  <si>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</si>
  <si>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</si>
  <si>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</si>
  <si>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</si>
  <si>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</si>
  <si>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</si>
  <si>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</si>
  <si>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</si>
  <si>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</si>
  <si>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</si>
  <si>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</si>
  <si>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</si>
  <si>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</si>
  <si>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</si>
  <si>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</si>
  <si>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</si>
  <si>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</si>
  <si>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</si>
  <si>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</si>
  <si>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</si>
  <si>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</si>
  <si>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</si>
  <si>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</si>
  <si>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</si>
  <si>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</si>
  <si>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</si>
  <si>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</si>
  <si>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</si>
  <si>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</si>
  <si>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</si>
  <si>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</si>
  <si>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</si>
  <si>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</si>
  <si>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</si>
  <si>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</si>
  <si>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</si>
  <si>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</si>
  <si>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</si>
  <si>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</si>
  <si>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</si>
  <si>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</si>
  <si>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</si>
  <si>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</si>
  <si>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</si>
  <si>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</si>
  <si>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</si>
  <si>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</si>
  <si>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</si>
  <si>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</si>
  <si>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</si>
  <si>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</si>
  <si>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</si>
  <si>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</si>
  <si>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</si>
  <si>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</si>
  <si>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</si>
  <si>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</si>
  <si>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</si>
  <si>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</si>
  <si>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</si>
  <si>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</si>
  <si>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</si>
  <si>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</si>
  <si>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</si>
  <si>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</si>
  <si>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</si>
  <si>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</si>
  <si>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</si>
  <si>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</si>
  <si>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</si>
  <si>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</si>
  <si>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</si>
  <si>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</si>
  <si>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</si>
  <si>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</si>
  <si>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</si>
  <si>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</si>
  <si>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</si>
  <si>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</si>
  <si>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</si>
  <si>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</si>
  <si>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</si>
  <si>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</si>
  <si>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</si>
  <si>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</si>
  <si>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</si>
  <si>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</si>
  <si>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</si>
  <si>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</si>
  <si>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</si>
  <si>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</si>
  <si>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</si>
  <si>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</si>
  <si>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</si>
  <si>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</si>
  <si>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</si>
  <si>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</si>
  <si>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</si>
  <si>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</si>
  <si>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</si>
  <si>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</si>
  <si>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</si>
  <si>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</si>
  <si>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</si>
  <si>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</si>
  <si>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</si>
  <si>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</si>
  <si>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</si>
  <si>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</si>
  <si>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</si>
  <si>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</si>
  <si>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</si>
  <si>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</si>
  <si>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</si>
  <si>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</si>
  <si>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</si>
  <si>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</si>
  <si>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</si>
  <si>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</si>
  <si>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</si>
  <si>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</si>
  <si>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</si>
  <si>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</si>
  <si>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</si>
  <si>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</si>
  <si>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</si>
  <si>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</si>
  <si>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</si>
  <si>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</si>
  <si>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</si>
  <si>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</si>
  <si>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</si>
  <si>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</si>
  <si>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</si>
  <si>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</si>
  <si>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</si>
  <si>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</si>
  <si>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</si>
  <si>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</si>
  <si>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</si>
  <si>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</si>
  <si>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</si>
  <si>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</si>
  <si>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</si>
  <si>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</si>
  <si>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</si>
  <si>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</si>
  <si>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</si>
  <si>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</si>
  <si>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</si>
  <si>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</si>
  <si>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</si>
  <si>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</si>
  <si>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</si>
  <si>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</si>
  <si>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</si>
  <si>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</si>
  <si>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</si>
  <si>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</si>
  <si>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</si>
  <si>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</si>
  <si>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</si>
  <si>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</si>
  <si>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</si>
  <si>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</si>
  <si>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</si>
  <si>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</si>
  <si>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</si>
  <si>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</si>
  <si>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</si>
  <si>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</si>
  <si>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</si>
  <si>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</si>
  <si>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</si>
  <si>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</si>
  <si>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</si>
  <si>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</si>
  <si>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</si>
  <si>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</si>
  <si>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</si>
  <si>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</si>
  <si>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</si>
  <si>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</si>
  <si>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</si>
  <si>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</si>
  <si>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</si>
  <si>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</si>
  <si>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</si>
  <si>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</si>
  <si>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</si>
  <si>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</si>
  <si>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</si>
  <si>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</si>
  <si>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</si>
  <si>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</si>
  <si>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</si>
  <si>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</si>
  <si>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</si>
  <si>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</si>
  <si>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</si>
  <si>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</si>
  <si>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</si>
  <si>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</si>
  <si>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</si>
  <si>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</si>
  <si>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</si>
  <si>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</si>
  <si>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</si>
  <si>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</si>
  <si>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</si>
  <si>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</si>
  <si>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</si>
  <si>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</si>
  <si>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</si>
  <si>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</si>
  <si>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</si>
  <si>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</si>
  <si>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</si>
  <si>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</si>
  <si>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</si>
  <si>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</si>
  <si>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</si>
  <si>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</si>
  <si>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</si>
  <si>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</si>
  <si>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</si>
  <si>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</si>
  <si>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</si>
  <si>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</si>
  <si>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</si>
  <si>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</si>
  <si>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</si>
  <si>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</si>
  <si>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</si>
  <si>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</si>
  <si>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</si>
  <si>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</si>
  <si>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</si>
  <si>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</si>
  <si>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</si>
  <si>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</si>
  <si>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</si>
  <si>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</si>
  <si>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</si>
  <si>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</si>
  <si>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</si>
  <si>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</si>
  <si>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</si>
  <si>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</si>
  <si>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</si>
  <si>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</si>
  <si>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</si>
  <si>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</si>
  <si>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</si>
  <si>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</si>
  <si>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</si>
  <si>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</si>
  <si>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</si>
  <si>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</si>
  <si>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</si>
  <si>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</si>
  <si>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</si>
  <si>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</si>
  <si>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</si>
  <si>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</si>
  <si>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</si>
  <si>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</si>
  <si>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</si>
  <si>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</si>
  <si>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</si>
  <si>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</si>
  <si>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</si>
  <si>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</si>
  <si>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</si>
  <si>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</si>
  <si>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</si>
  <si>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</si>
  <si>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</si>
  <si>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</si>
  <si>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</si>
  <si>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</si>
  <si>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</si>
  <si>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</si>
  <si>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</si>
  <si>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</si>
  <si>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</si>
  <si>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</si>
  <si>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</si>
  <si>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</si>
  <si>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</si>
  <si>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</si>
  <si>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</si>
  <si>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</si>
  <si>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</si>
  <si>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</si>
  <si>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</si>
  <si>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</si>
  <si>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</si>
  <si>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</si>
  <si>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</si>
  <si>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</si>
  <si>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</si>
  <si>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</si>
  <si>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</si>
  <si>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</si>
  <si>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</si>
  <si>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</si>
  <si>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</si>
  <si>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</si>
  <si>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</si>
  <si>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</si>
  <si>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</si>
  <si>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</si>
  <si>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</si>
  <si>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</si>
  <si>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</si>
  <si>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</si>
  <si>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</si>
  <si>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</si>
  <si>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</si>
  <si>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</si>
  <si>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</si>
  <si>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</si>
  <si>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</si>
  <si>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</si>
  <si>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</si>
  <si>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</si>
  <si>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</si>
  <si>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</si>
  <si>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</si>
  <si>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</si>
  <si>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</si>
  <si>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</si>
  <si>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</si>
  <si>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</si>
  <si>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</si>
  <si>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</si>
  <si>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</si>
  <si>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</si>
  <si>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</si>
  <si>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</si>
  <si>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</si>
  <si>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</si>
  <si>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</si>
  <si>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</si>
  <si>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</si>
  <si>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</si>
  <si>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</si>
  <si>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</si>
  <si>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</si>
  <si>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</si>
  <si>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</si>
  <si>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</si>
  <si>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</si>
  <si>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</si>
  <si>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</si>
  <si>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</si>
  <si>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</si>
  <si>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</si>
  <si>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</si>
  <si>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</si>
  <si>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</si>
  <si>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</si>
  <si>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</si>
  <si>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</si>
  <si>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</si>
  <si>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</si>
  <si>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</si>
  <si>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</si>
  <si>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</si>
  <si>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</si>
  <si>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</si>
  <si>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</si>
  <si>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</si>
  <si>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</si>
  <si>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</si>
  <si>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</si>
  <si>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</si>
  <si>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</si>
  <si>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</si>
  <si>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</si>
  <si>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</si>
  <si>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</si>
  <si>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</si>
  <si>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</si>
  <si>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</si>
  <si>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</si>
  <si>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</si>
  <si>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</si>
  <si>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</si>
  <si>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</si>
  <si>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</si>
  <si>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</si>
  <si>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</si>
  <si>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</si>
  <si>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</si>
  <si>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</si>
  <si>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</si>
  <si>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</si>
  <si>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</si>
  <si>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</si>
  <si>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</si>
  <si>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</si>
  <si>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</si>
  <si>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</si>
  <si>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</si>
  <si>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</si>
  <si>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</si>
  <si>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</si>
  <si>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</si>
  <si>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</si>
  <si>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</si>
  <si>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</si>
  <si>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</si>
  <si>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</si>
  <si>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</si>
  <si>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</si>
  <si>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</si>
  <si>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</si>
  <si>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</si>
  <si>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</si>
  <si>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</si>
  <si>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</si>
  <si>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</si>
  <si>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</si>
  <si>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</si>
  <si>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</si>
  <si>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</si>
  <si>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</si>
  <si>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</si>
  <si>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</si>
  <si>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</si>
  <si>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</si>
  <si>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</si>
  <si>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</si>
  <si>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</si>
  <si>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</si>
  <si>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</si>
  <si>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</si>
  <si>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</si>
  <si>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</si>
  <si>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</si>
  <si>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</si>
  <si>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</si>
  <si>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</si>
  <si>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</si>
  <si>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</si>
  <si>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</si>
  <si>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</si>
  <si>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</si>
  <si>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</si>
  <si>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</si>
  <si>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</si>
  <si>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</si>
  <si>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</si>
  <si>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</si>
  <si>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</si>
  <si>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</si>
  <si>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</si>
  <si>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</si>
  <si>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</si>
  <si>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</si>
  <si>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</si>
  <si>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</si>
  <si>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</si>
  <si>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</si>
  <si>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</si>
  <si>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</si>
  <si>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</si>
  <si>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</si>
  <si>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</si>
  <si>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</si>
  <si>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</si>
  <si>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</si>
  <si>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</si>
  <si>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</si>
  <si>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</si>
  <si>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</si>
  <si>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</si>
  <si>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</si>
  <si>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</si>
  <si>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</si>
  <si>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</si>
  <si>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</si>
  <si>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</si>
  <si>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</si>
  <si>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</si>
  <si>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</si>
  <si>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</si>
  <si>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</si>
  <si>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</si>
  <si>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</si>
  <si>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</si>
  <si>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</si>
  <si>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</si>
  <si>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</si>
  <si>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</si>
  <si>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</si>
  <si>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</si>
  <si>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</si>
  <si>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</si>
  <si>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</si>
  <si>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</si>
  <si>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</si>
  <si>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</si>
  <si>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</si>
  <si>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</si>
  <si>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</si>
  <si>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</si>
  <si>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</si>
  <si>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</si>
  <si>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</si>
  <si>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</si>
  <si>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</si>
  <si>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</si>
  <si>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</si>
  <si>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</si>
  <si>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</si>
  <si>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</si>
  <si>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</si>
  <si>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</si>
  <si>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</si>
  <si>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</si>
  <si>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</si>
  <si>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</si>
  <si>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</si>
  <si>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</si>
  <si>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</si>
  <si>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</si>
  <si>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</si>
  <si>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</si>
  <si>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</si>
  <si>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</si>
  <si>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</si>
  <si>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</si>
  <si>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</si>
  <si>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</si>
  <si>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</si>
  <si>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</si>
  <si>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</si>
  <si>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</si>
  <si>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</si>
  <si>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</si>
  <si>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</si>
  <si>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</si>
  <si>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</si>
  <si>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</si>
  <si>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</si>
  <si>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</si>
  <si>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</si>
  <si>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</si>
  <si>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</si>
  <si>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</si>
  <si>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</si>
  <si>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</si>
  <si>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</si>
  <si>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</si>
  <si>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</si>
  <si>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</si>
  <si>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</si>
  <si>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</si>
  <si>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</si>
  <si>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</si>
  <si>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</si>
  <si>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</si>
  <si>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</si>
  <si>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</si>
  <si>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</si>
  <si>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</si>
  <si>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</si>
  <si>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</si>
  <si>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</si>
  <si>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</si>
  <si>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</si>
  <si>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</si>
  <si>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</si>
  <si>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</si>
  <si>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</si>
  <si>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</si>
  <si>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</si>
  <si>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</si>
  <si>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</si>
  <si>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</si>
  <si>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</si>
  <si>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</si>
  <si>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</si>
  <si>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</si>
  <si>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</si>
  <si>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</si>
  <si>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</si>
  <si>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</si>
  <si>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</si>
  <si>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</si>
  <si>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</si>
  <si>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</si>
  <si>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</si>
  <si>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</si>
  <si>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</si>
  <si>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</si>
  <si>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</si>
  <si>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</si>
  <si>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</si>
  <si>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</si>
  <si>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</si>
  <si>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</si>
  <si>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</si>
  <si>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</si>
  <si>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</si>
  <si>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</si>
  <si>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</si>
  <si>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</si>
  <si>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</si>
  <si>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</si>
  <si>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</si>
  <si>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</si>
  <si>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</si>
  <si>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</si>
  <si>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</si>
  <si>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</si>
  <si>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</si>
  <si>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</si>
  <si>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</si>
  <si>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</si>
  <si>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</si>
  <si>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</si>
  <si>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</si>
  <si>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</si>
  <si>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</si>
  <si>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</si>
  <si>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</si>
  <si>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</si>
  <si>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</si>
  <si>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</si>
  <si>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</si>
  <si>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</si>
  <si>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</si>
  <si>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</si>
  <si>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</si>
  <si>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</si>
  <si>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</si>
  <si>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</si>
  <si>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</si>
  <si>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</si>
  <si>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</si>
  <si>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</si>
  <si>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</si>
  <si>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</si>
  <si>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</si>
  <si>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</si>
  <si>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</si>
  <si>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</si>
  <si>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</si>
  <si>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</si>
  <si>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</si>
  <si>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</si>
  <si>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</si>
  <si>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</si>
  <si>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</si>
  <si>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</si>
  <si>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</si>
  <si>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</si>
  <si>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</si>
  <si>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</si>
  <si>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</si>
  <si>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</si>
  <si>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</si>
  <si>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</si>
  <si>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</si>
  <si>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</si>
  <si>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</si>
  <si>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</si>
  <si>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</si>
  <si>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</si>
  <si>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</si>
  <si>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</si>
  <si>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</si>
  <si>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</si>
  <si>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</si>
  <si>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</si>
  <si>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</si>
  <si>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</si>
  <si>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</si>
  <si>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</si>
  <si>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</si>
  <si>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</si>
  <si>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</si>
  <si>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</si>
  <si>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</si>
  <si>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</si>
  <si>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</si>
  <si>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</si>
  <si>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</si>
  <si>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</si>
  <si>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</si>
  <si>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</si>
  <si>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</si>
  <si>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</si>
  <si>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</si>
  <si>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</si>
  <si>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</si>
  <si>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</si>
  <si>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</si>
  <si>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</si>
  <si>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</si>
  <si>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</si>
  <si>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</si>
  <si>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</si>
  <si>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</si>
  <si>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</si>
  <si>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</si>
  <si>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</si>
  <si>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</si>
  <si>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</si>
  <si>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</si>
  <si>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</si>
  <si>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</si>
  <si>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</si>
  <si>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</si>
  <si>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</si>
  <si>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</si>
  <si>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</si>
  <si>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</si>
  <si>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</si>
  <si>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</si>
  <si>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</si>
  <si>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</si>
  <si>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</si>
  <si>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</si>
  <si>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</si>
  <si>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</si>
  <si>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</si>
  <si>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</si>
  <si>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</si>
  <si>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</si>
  <si>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</si>
  <si>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</si>
  <si>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</si>
  <si>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</si>
  <si>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</si>
  <si>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</si>
  <si>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</si>
  <si>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</si>
  <si>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</si>
  <si>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</si>
  <si>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</si>
  <si>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</si>
  <si>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</si>
  <si>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</si>
  <si>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</si>
  <si>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</si>
  <si>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</si>
  <si>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</si>
  <si>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</si>
  <si>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</si>
  <si>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</si>
  <si>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</si>
  <si>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</si>
  <si>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</si>
  <si>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</si>
  <si>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</si>
  <si>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</si>
  <si>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</si>
  <si>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</si>
  <si>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</si>
  <si>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</si>
  <si>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</si>
  <si>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</si>
  <si>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</si>
  <si>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</si>
  <si>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</si>
  <si>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</si>
  <si>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</si>
  <si>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</si>
  <si>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</si>
  <si>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</si>
  <si>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</si>
  <si>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</si>
  <si>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</si>
  <si>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</si>
  <si>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</si>
  <si>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</si>
  <si>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</si>
  <si>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</si>
  <si>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</si>
  <si>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</si>
  <si>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</si>
  <si>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</si>
  <si>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</si>
  <si>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</si>
  <si>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</si>
  <si>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</si>
  <si>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</si>
  <si>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</si>
  <si>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</si>
  <si>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</si>
  <si>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</si>
  <si>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</si>
  <si>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</si>
  <si>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</si>
  <si>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</si>
  <si>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</si>
  <si>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</si>
  <si>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</si>
  <si>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</si>
  <si>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</si>
  <si>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</si>
  <si>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</si>
  <si>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</si>
  <si>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</si>
  <si>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</si>
  <si>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</si>
  <si>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</si>
  <si>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</si>
  <si>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</si>
  <si>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</si>
  <si>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</si>
  <si>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</si>
  <si>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</si>
  <si>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</si>
  <si>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</si>
  <si>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</si>
  <si>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</si>
  <si>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</si>
  <si>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</si>
  <si>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</si>
  <si>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</si>
  <si>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</si>
  <si>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</si>
  <si>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</si>
  <si>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</si>
  <si>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</si>
  <si>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</si>
  <si>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</si>
  <si>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</si>
  <si>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</si>
  <si>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</si>
  <si>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</si>
  <si>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</si>
  <si>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</si>
  <si>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</si>
  <si>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</si>
  <si>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</si>
  <si>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</si>
  <si>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</si>
  <si>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</si>
  <si>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</si>
  <si>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</si>
  <si>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</si>
  <si>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</si>
  <si>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</si>
  <si>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</si>
  <si>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</si>
  <si>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</si>
  <si>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</si>
  <si>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</si>
  <si>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</si>
  <si>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</si>
  <si>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</si>
  <si>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</si>
  <si>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</si>
  <si>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</si>
  <si>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</si>
  <si>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</si>
  <si>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</si>
  <si>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</si>
  <si>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</si>
  <si>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</si>
  <si>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</si>
  <si>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</si>
  <si>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</si>
  <si>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</si>
  <si>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</si>
  <si>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</si>
  <si>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</si>
  <si>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</si>
  <si>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</si>
  <si>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</si>
  <si>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</si>
  <si>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</si>
  <si>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</si>
  <si>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</si>
  <si>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</si>
  <si>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</si>
  <si>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</si>
  <si>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</si>
  <si>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</si>
  <si>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</si>
  <si>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</si>
  <si>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</si>
  <si>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</si>
  <si>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</si>
  <si>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</si>
  <si>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</si>
  <si>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</si>
  <si>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</si>
  <si>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</si>
  <si>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</si>
  <si>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Foundations &amp; Passages</t>
  </si>
  <si>
    <t>PACT Assessment</t>
  </si>
  <si>
    <t>Juvenile Hall Counseling</t>
  </si>
  <si>
    <t>Sonoma County Probation Camp</t>
  </si>
  <si>
    <t>Northern California Regional Facility New Horizon's Program</t>
  </si>
  <si>
    <t>Lexipol Policies &amp; Procedures</t>
  </si>
  <si>
    <t>YOBG funds the cost of Lexipol Policies and Procedures services for Juvenile Probation and Juvenile Hall Detention services.</t>
  </si>
  <si>
    <t>Training was provided for professional development of staff.  The goal is to provide staff with the most current and up to date training needed to effectively achieve desired outcomes and to continue to support on-going systematic changes within the department.  The overarching goal and expected benefit of supporting probation staff in their mission is to reduce an offenders risk to reoffend while under probation supervision as well as post-supervision.  Funds were used to pay for training related expenses.</t>
  </si>
  <si>
    <t>These funds paid for laptops for probation officers to utilize while performing field, programming or other supervision functions.  Equipment will improve the officers ability and capacity to efficiently perform their case management duties.</t>
  </si>
  <si>
    <t>Bridgett Summers</t>
  </si>
  <si>
    <t>Department Analyst II</t>
  </si>
  <si>
    <t>Cathy White</t>
  </si>
  <si>
    <t>Admin Services Manager II</t>
  </si>
  <si>
    <t>(707) 234-6913</t>
  </si>
  <si>
    <t>whitec@mendocinocounty.org</t>
  </si>
  <si>
    <t>(707) 234-6946</t>
  </si>
  <si>
    <t>summersb@mendocinocounty.org</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</si>
  <si>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</si>
  <si>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t>Peaceful Warrior Aikido and Meditation Program</t>
  </si>
  <si>
    <t>The Council for Boys and Young Men</t>
  </si>
  <si>
    <t>Interactive Journaling</t>
  </si>
  <si>
    <t>The Probation Department implemented the PACT assessment in 2009-10.  An assessment is completed at disposition for all probationers.  During our first year using the PACT, it became apparent that data collection and data entry related to the assessment is very time consuming and the probation officers were spending many hours on the tasks that would otherwise have been spent delivering direct services to juvenile probationers. The funding is used to fund one .25 FTE Legal Secretary to assist with data collection, data entry, case plans, and other clerical assistance related to the assessment process, our annual license fee, support and training costs for the PACT assessment tool.</t>
  </si>
  <si>
    <t xml:space="preserve">The Peaceful Warrior Aikido and Meditation Program works with youth detained in Juvenile Hall who are in need or desires the benefits of a pro-social activity.  This program has experience working with youth who have experienced trauma and provides them with coping skills to navigate challenges.  Aikido is provided once per week for 1.5 hours and meditation is offered once per week for .75 hours.  In addition, instructors provide one-on-one case management meetings with participants.
During the period of April to June the following number of hours of programming were delivered to youth at Juvenile Hall:
  Aikido Classes:  34.75 hours (including class preparation by the instructor)
  Aikido Clinician Services:  27.25 hours
  Meditation Classes:  13.75 hours (including class preparation by the instructor)
  Meditation Clinician Services:  13.75 hours
Participation is voluntary and number of participants varies by class.
Due to the COVID-19 pandemic during this fiscal year, delivery of many programs were adversely impacted by reductions or cancellation of services.  This is most notable for programming occurring in school or detention settings.  We anticipate the continuation of the effect of the pandemic into next fiscal year and are working on alternative ways to deliver the necessary services to the youth of Mendocino County.
Mendocino County is continually working with our service providers and staff to collect data regarding our programs and services to enhance our assessment of our programming.
</t>
  </si>
  <si>
    <r>
      <t xml:space="preserve">Mendocino County continues to contract with a Community Based Organization (CBO) to provide substance abuse treatment to juvenile probationers who are not Medi-Cal eligible.  This fills an unmet need, as such services are not otherwise available.  Treatment is provided on an intensive outpatient basis for up to 5 hours per week.  Services include: intake; diagnostic assessment; treatment plan development; weekly individual, group and family therapy; case management; and, collaboration with the Probation Department.
We also provide the Foundations Program, which provides early intervention and prevention services to youth with low-level drug and alcohol offenses and juvenile probationers with drug or alcohol related probation violations.
The following services were provided during the period of April 2020 to June 2020:
</t>
    </r>
    <r>
      <rPr>
        <u/>
        <sz val="10"/>
        <rFont val="Arial"/>
        <family val="2"/>
      </rPr>
      <t>Foundations:</t>
    </r>
    <r>
      <rPr>
        <sz val="10"/>
        <rFont val="Arial"/>
        <family val="2"/>
      </rPr>
      <t xml:space="preserve">
1:1 Student Counseling Sessions (phone, Google Meets, Zoom):  94
Anger Management (7 week curriculum):  2 Sessions
1:1 AOD Counseling Sessions (phone, Google Meets, Zoom):  91
Secondary Groups (life skills, coping skills, mental health):  38 groups
Foundations Classes:  10
AOD Prevention Group Sessions:  3 
AOD Presentations:  7
</t>
    </r>
    <r>
      <rPr>
        <u/>
        <sz val="10"/>
        <rFont val="Arial"/>
        <family val="2"/>
      </rPr>
      <t>Passages:</t>
    </r>
    <r>
      <rPr>
        <sz val="10"/>
        <rFont val="Arial"/>
        <family val="2"/>
      </rPr>
      <t xml:space="preserve">
15 juveniles were served out of custody with a total of 2,231 minutes of counseling.  This is an average of 77 minutes of service per juvenile.  2 juveniles were served in custody for a total of 85 minutes of counseling.  This is an average of 42.5 minutes of service per juvenile.
Due to the COVID-19 pandemic during this fiscal year, delivery of many programs were adversely impacted by reductions or cancellation of services.  This is most notable for programming occurring in school or detention settings.  We anticipate the continuation of the effect of the pandemic into next fiscal year and are working on alternative ways to deliver the necessary services to the youth of Mendocino County.
Mendocino County is continually working with our service providers and staff to collect data regarding our programs and services to enhance our assessment of our programming.
</t>
    </r>
  </si>
  <si>
    <t xml:space="preserve">Electronic monitoring allows the Probation Department to supervise a juvenile in their residence as ordered by the Court.  Electronic monitoring closely monitors the youth's activities and alerts the probation officer if the youth is in an area they are not authorized to be and also allows the officer to check their location and make sure they are attending their ordered programs.  A juvenile is placed on this program under strict guidelines to help them become more accountable for their decisions and attitudes.  Electronic monitoring also assists the parent and probation in closely supervising a child who has demonstrated problems in school, home and/or with the law.  Electronic monitoring is used as a less restrictive alternative to secure detention.  Finally, the use of electronic monitoring for juvenile offenders in Mendocino County allows the Probation Department to provide information to the Court on youth's behaviors and actions that would not otherwise be available.  Funding was used for monitoring youth on electronic monitoring.
During the period of April - June 2020 the following demographics are provided for youth who were placed on electronic monitoring:
Total individuals:  19
Total days of monitoring:  975
Average number of days on monitoring:  51.32
Longest number of days on monitoring:  165
Fewest number of days on monitoring:  9
Males on monitoring:  14 (8-White, 5-Hispanic, 1-American Indian/Native American)
Females on monitoring:  5 (3-White, 1-Black, 1-Hispanic)
Average age of juvenile on monitoring:  15.6
Due to the COVID-19 pandemic during this fiscal year, delivery of many programs were adversely impacted by reductions or cancellation of services.  This is most notable for programming occurring in school or detention settings.  We anticipate the continuation of the effect of the pandemic into next fiscal year and are working on alternative ways to deliver the necessary services to the youth of Mendocino County.
Mendocino County is continually working with our service providers and staff to collect data regarding our programs and services to enhance our assessment of our programming.
</t>
  </si>
  <si>
    <t xml:space="preserve">This program provides for a .50 FTE Mental Health Counselor for residents of Juvenile Hall.  The counselor provides treatment to all residents to help them change negative behavior and, in turn, to not reoffend.  These services are provided via a contract with a Community Based Organization (CBO), Mendocino County Youth Project, and the expenditure is classified as "Community Based Organization".
Mendocino County is continually working with our service providers and staff to collect data regarding our programs and services to enhance our assessment of our programming.
</t>
  </si>
  <si>
    <t xml:space="preserve">Mendocino County has contracted with Sonoma County Probation Camp to provide specific services for those juveniles that meet the minimum requirements to attend.  The Camp uses a reality-oriented behavioral modification system in conjunction with evidence based programming to confront and correct individual personal/social problem areas.  Residents are required to progress through an average six-month residential phase prior to release from the Probation Camp Program.  The Camp provides several areas in which the residents can receive education and counseling services.  They also provide family counseling, as well as drug and alcohol counseling through AODS staff and on-site Narcotics Anonymous and Alcoholics Anonymous meetings.  Camp also facilitates an education support group for the parents of residents, presented in both English and Spanish.  YOBG funds provide the youth with residence at the camp.
During the fiscal year 2 juvenile males (1-Hispanic, 1 American Indian/Native American) attended the Sonoma County Probation Camp.  One participant was 16 years of age at entry and the other was 17 years of age.  The 16 year-old participant was terminated from the program after nine (9) days for failure to participate.  The 17 year-old successfully completed the 6-month program in July 2020, during which time he completed his all credit requirements and will received his high school diploma.  He is actively looking for a job, has re-integrated into his family, and has not reoffended or violated probation since program completion.
Due to the COVID-19 pandemic during this fiscal year, delivery of many programs were adversely impacted by reductions or cancellation of services.  This is most notable for programming occurring in school or detention settings.  We anticipate the continuation of the effect of the pandemic into next fiscal year and are working on alternative ways to deliver the necessary services to the youth of Mendocino County.
Mendocino County is continually working with our service providers and staff to collect data regarding our programs and services to enhance our assessment of our programming.
</t>
  </si>
  <si>
    <t xml:space="preserve">Mendocino County has contracted with Humboldt County Probation and Mental Health Departments to provide specific services to those juveniles that meet the requirements to be placed in the New Horizons Program as ordered by the juvenile courts.  The program provides a secure facility for youth to receive services to assist in the habilitation towards a safer community, by increasing youth decision making skills and improve family functions within a secure setting.  The program focuses on WIC 602 juvenile court wards age 12-18 who have diagnosed mental illness, who are at imminent risk of out of home placement, who may have a history of treatment failures in residential settings but whose adjudicated crimes do not meet the criteria for commitment to the State Division of Juvenile Justice.
Youth in New Horizons program are provided wraparound services including individual and family counseling, Aggression Replacement Therapy (ART), substance abuse treatment, independent living skills, and education resources.
YOBG funds are used for secure detention and for mental health services.  Mendocino County Probation was advised by Humboldt County that they will no longer provide these services to other counties after June 30, 2020.
During the fiscal year, 1 male juvenile (American Indian/Native American), age 16, was accepted to the program for services.  The youth was at the facility for 37 days total and did not successfully complete the program.
Due to the COVID-19 pandemic during this fiscal year, delivery of many programs were adversely impacted by reductions or cancellation of services.  This is most notable for programming occurring in school or detention settings.  We anticipate the continuation of the effect of the pandemic into next fiscal year and are working on alternative ways to deliver the necessary services to the youth of Mendocino County.
Mendocino County is continually working with our service providers and staff to collect data regarding our programs and services to enhance our assessment of our programming.
</t>
  </si>
  <si>
    <t>YOBG funds were used to cover the salaries and benefits of 2 Deputy Probation Officers that supervise blended case loads which include moderate and high risk offenders.  Funds were also utilized for 15% of the salary and benefits of the Juvenile Hall Division Manager for monitoring and coordinating programming activities for detained youth.
JJCPA funds were utilized to cover partial salaries and benefits for Deputy Probation Officers for program development, coordination and service delivery for various programs, including G.R.E.A.T. (Gang Resistance Education And Training).
During the fiscal year the G.R.E.A.T. program was launched at three schools.  Two officers delivered the programming at these schools in conjunction with other allied agencies.  The program consisted of six sessions at each of the three schools. Each session consisted of 1.5 hours of programming in addition to approximately .50 hours of various administrative activity (i.e., class preparation, photos, ceremonies, etc.).  This resulted in 54.0 hours of direct programming activity.  Each session varied in size between 20 and 30 juveniles and was a mix of male and females participants.  The G.R.E.A.T. program was suspended due to the closure of schools as a result of COVD-19.  It is our intention to resume this program as soon as health and safety conditions permit.
Due to the COVID-19 pandemic during this fiscal year, delivery of many programs were adversely impacted by reductions or cancellation of services.  This is most notable for programming occurring in school or detention settings.  We anticipate the continuation of the effect of the pandemic into next fiscal year and are working on alternative ways to deliver the necessary services to the youth of Mendocino County.
Mendocino County is continually working with our service providers and staff to collect data regarding our programs and services to enhance our assessment of our programming.</t>
  </si>
  <si>
    <t xml:space="preserve">Probation staff facilitate the Council for Boys and Young Men.  This program is gender specific and focuses on emotional and developmental needs of the youth.  Groups are held weekly at Juvenile Hall for detained youth.  This intervention group is designed with evidence based principles and incorporates Motivational Interviewing, strength based approaches, cultural awareness and trauma-responsive practices.  Young men who have attended are likely to have an increase in self efficacy, more attachment to school, increase in positive body image and decrease in drug and alcohol use.  They also have an increased sense of belonging.  YOBG funds were used to offset salaries and benefits for staff time to provide the program.
Mendocino County is continually working with our service providers and staff to collect data regarding our programs and services to enhance our assessment of our programming.
</t>
  </si>
  <si>
    <t xml:space="preserve">Interactive Journaling® guides participants toward positive life change.  Through a structured and experiential writing approach, Interactive Journaling® goes beyond standard educational materials and resources to make the individuals the center of their own change process.  Interactive Journaling® incorporates evidence-based practices that effectively assist individuals in making positive and last life changes.  These include motivational interviewing, the trans theoretical model of behavior change, structured expressive writing and cognitive-behavioral therapy.
The benefits of Interactive Journaling® for participants include: helping participants understand that change is possible and they are responsible for making it happen; reinforces and sustains what is provided in program settings and the commitment to the process of self-change; gives participants the opportunity to tell their own story in their own words; keeps participants engaged, motivated and organized in their change efforts; provides a personal, permanent resource; moves participants from being information gatherers to owners of the change process; gives practical techniques to move participants along the stages and processes of change; engages participants in the creation of a tool for health living.
Mendocino County is continually working with our service providers and staff to collect data regarding our programs and services to enhance our assessment of our programming.
</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</si>
  <si>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</si>
  <si>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</si>
  <si>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Mendocino County incorrectly reported three Wardship Placement cases as Secure County Facility instead of Other Private Facility.  The corrections were made in the JCPSS Statistical Reporting site as well as above.</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</si>
  <si>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</si>
  <si>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</si>
  <si>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After a slight increase in 2018, our department continued to experience a reduction in juvenile referrals in 2019.
Our departments' comprehensive plans for juvenile justice again continue to include investment in mental health services, drug and/or alcohol treatment services, counseling, detention alternatives, and the utilization of Evidence Based Practices.  In mid-2019, risk and needs assessments supervision implementation began and our officers continued to implement supervision case load assignment changes to reflect this.
Programs such as Aikido, meditation, anger management, G.R.E.A.T., Council for Boys and Young Men, and Interactive Journaling were new programs/services which were implemented this year to address the needs of our youth.  We continue to work in conjunction with the educational system, families and community based organizations to seek other programs as early interventions to supervision and/or detention. White
Training of staff and implementation of programs for the purpose of achieving not only reduced recidivism but also prevention of youth entering the juvenile justice system continue to be the focus of Mendocino County Probation, the Juvenile Justice Coordinating Council, and our many other partners.  As we continue to witness the continual decrease in overall juvenile referrals we acknowledge this to be, in great part, the result of the proactive programs, services and supervision that is provided through the utilization of these funds.  The remaining youth present a significant challenge as the needs are high and multi-faceted.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</si>
</sst>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4">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mmersb@mendocinocounty.org" TargetMode="External"/><Relationship Id="rId1" Type="http://schemas.openxmlformats.org/officeDocument/2006/relationships/hyperlink" Target="mailto:whitec@mendocino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917</v>
      </c>
      <c r="E4" s="87"/>
      <c r="F4" s="87"/>
      <c r="G4" s="87"/>
      <c r="H4" s="87"/>
      <c r="I4" s="87"/>
      <c r="J4" s="88"/>
    </row>
    <row r="5" spans="1:10" ht="15" customHeight="1" x14ac:dyDescent="0.25">
      <c r="A5" s="259"/>
      <c r="B5" s="260"/>
      <c r="C5" s="105"/>
      <c r="D5" s="107" t="s">
        <v>920</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921</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940</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918</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427</v>
      </c>
      <c r="B24" s="266"/>
      <c r="C24" s="266"/>
      <c r="D24" s="266"/>
      <c r="E24" s="267"/>
      <c r="F24" s="268">
        <v>44098</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932</v>
      </c>
      <c r="B27" s="252"/>
      <c r="C27" s="252"/>
      <c r="D27" s="252"/>
      <c r="E27" s="253"/>
      <c r="F27" s="251" t="s">
        <v>933</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938</v>
      </c>
      <c r="B29" s="242"/>
      <c r="C29" s="243"/>
      <c r="D29" s="254" t="s">
        <v>939</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934</v>
      </c>
      <c r="B32" s="245"/>
      <c r="C32" s="245"/>
      <c r="D32" s="245"/>
      <c r="E32" s="245"/>
      <c r="F32" s="244" t="s">
        <v>935</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936</v>
      </c>
      <c r="B34" s="242"/>
      <c r="C34" s="243"/>
      <c r="D34" s="263" t="s">
        <v>937</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957</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34" r:id="rId1" xr:uid="{00000000-0004-0000-0000-000000000000}"/>
    <hyperlink ref="D29"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2" t="s">
        <v>322</v>
      </c>
      <c r="B1" s="583"/>
      <c r="C1" s="583"/>
      <c r="D1" s="583"/>
      <c r="E1" s="583"/>
      <c r="F1" s="583"/>
      <c r="G1" s="583"/>
      <c r="H1" s="583"/>
      <c r="I1" s="583"/>
      <c r="J1" s="584"/>
    </row>
    <row r="2" spans="1:11" x14ac:dyDescent="0.25">
      <c r="A2" s="585" t="s">
        <v>199</v>
      </c>
      <c r="B2" s="586"/>
      <c r="C2" s="586"/>
      <c r="D2" s="586"/>
      <c r="E2" s="586"/>
      <c r="F2" s="586"/>
      <c r="G2" s="586"/>
      <c r="H2" s="586"/>
      <c r="I2" s="586"/>
      <c r="J2" s="587"/>
    </row>
    <row r="3" spans="1:11" x14ac:dyDescent="0.25">
      <c r="A3" s="588"/>
      <c r="B3" s="589"/>
      <c r="C3" s="589"/>
      <c r="D3" s="589"/>
      <c r="E3" s="589"/>
      <c r="F3" s="589"/>
      <c r="G3" s="589"/>
      <c r="H3" s="589"/>
      <c r="I3" s="589"/>
      <c r="J3" s="590"/>
    </row>
    <row r="4" spans="1:11" x14ac:dyDescent="0.25">
      <c r="A4" s="591"/>
      <c r="B4" s="592"/>
      <c r="C4" s="592"/>
      <c r="D4" s="592"/>
      <c r="E4" s="592"/>
      <c r="F4" s="592"/>
      <c r="G4" s="592"/>
      <c r="H4" s="592"/>
      <c r="I4" s="592"/>
      <c r="J4" s="593"/>
    </row>
    <row r="5" spans="1:11" x14ac:dyDescent="0.25">
      <c r="A5" s="6"/>
      <c r="B5" s="7"/>
      <c r="C5" s="7"/>
      <c r="D5" s="7"/>
      <c r="E5" s="7"/>
      <c r="F5" s="7"/>
      <c r="G5" s="7"/>
      <c r="H5" s="7"/>
      <c r="I5" s="7"/>
      <c r="J5" s="8"/>
    </row>
    <row r="6" spans="1:11" x14ac:dyDescent="0.25">
      <c r="A6" s="32"/>
      <c r="B6" s="4"/>
      <c r="C6" s="4"/>
      <c r="D6" s="4"/>
      <c r="E6" s="4"/>
      <c r="F6" s="4"/>
      <c r="G6" s="4"/>
      <c r="H6" s="594" t="s">
        <v>200</v>
      </c>
      <c r="I6" s="594"/>
      <c r="J6" s="595"/>
      <c r="K6" s="3"/>
    </row>
    <row r="7" spans="1:11" x14ac:dyDescent="0.25">
      <c r="A7" s="598" t="s">
        <v>201</v>
      </c>
      <c r="B7" s="599"/>
      <c r="C7" s="599"/>
      <c r="D7" s="599"/>
      <c r="E7" s="599"/>
      <c r="F7" s="599"/>
      <c r="G7" s="599"/>
      <c r="H7" s="596"/>
      <c r="I7" s="596"/>
      <c r="J7" s="597"/>
    </row>
    <row r="8" spans="1:11" x14ac:dyDescent="0.25">
      <c r="A8" s="576" t="s">
        <v>369</v>
      </c>
      <c r="B8" s="577"/>
      <c r="C8" s="577"/>
      <c r="D8" s="577"/>
      <c r="E8" s="577"/>
      <c r="F8" s="577"/>
      <c r="G8" s="578"/>
      <c r="H8" s="5"/>
      <c r="I8" s="33"/>
      <c r="J8" s="5"/>
    </row>
    <row r="9" spans="1:11" x14ac:dyDescent="0.25">
      <c r="A9" s="579" t="s">
        <v>370</v>
      </c>
      <c r="B9" s="580"/>
      <c r="C9" s="580"/>
      <c r="D9" s="580"/>
      <c r="E9" s="580"/>
      <c r="F9" s="580"/>
      <c r="G9" s="581"/>
      <c r="H9" s="5"/>
      <c r="I9" s="34"/>
      <c r="J9" s="5"/>
    </row>
    <row r="10" spans="1:11" x14ac:dyDescent="0.25">
      <c r="A10" s="576" t="s">
        <v>202</v>
      </c>
      <c r="B10" s="577"/>
      <c r="C10" s="577"/>
      <c r="D10" s="577"/>
      <c r="E10" s="577"/>
      <c r="F10" s="577"/>
      <c r="G10" s="578"/>
      <c r="H10" s="5"/>
      <c r="I10" s="33"/>
      <c r="J10" s="5"/>
    </row>
    <row r="11" spans="1:11" x14ac:dyDescent="0.25">
      <c r="A11" s="579" t="s">
        <v>203</v>
      </c>
      <c r="B11" s="580"/>
      <c r="C11" s="580"/>
      <c r="D11" s="580"/>
      <c r="E11" s="580"/>
      <c r="F11" s="580"/>
      <c r="G11" s="581"/>
      <c r="H11" s="5"/>
      <c r="I11" s="34"/>
      <c r="J11" s="5"/>
    </row>
    <row r="12" spans="1:11" x14ac:dyDescent="0.25">
      <c r="A12" s="576" t="s">
        <v>204</v>
      </c>
      <c r="B12" s="577"/>
      <c r="C12" s="577"/>
      <c r="D12" s="577"/>
      <c r="E12" s="577"/>
      <c r="F12" s="577"/>
      <c r="G12" s="578"/>
      <c r="H12" s="5"/>
      <c r="I12" s="33"/>
      <c r="J12" s="5"/>
    </row>
    <row r="13" spans="1:11" x14ac:dyDescent="0.25">
      <c r="A13" s="579" t="s">
        <v>205</v>
      </c>
      <c r="B13" s="580"/>
      <c r="C13" s="580"/>
      <c r="D13" s="580"/>
      <c r="E13" s="580"/>
      <c r="F13" s="580"/>
      <c r="G13" s="581"/>
      <c r="H13" s="5"/>
      <c r="I13" s="34"/>
      <c r="J13" s="5"/>
    </row>
    <row r="14" spans="1:11" x14ac:dyDescent="0.25">
      <c r="A14" s="576" t="s">
        <v>371</v>
      </c>
      <c r="B14" s="577"/>
      <c r="C14" s="577"/>
      <c r="D14" s="577"/>
      <c r="E14" s="577"/>
      <c r="F14" s="577"/>
      <c r="G14" s="578"/>
      <c r="H14" s="5"/>
      <c r="I14" s="33"/>
      <c r="J14" s="5"/>
    </row>
    <row r="15" spans="1:11" x14ac:dyDescent="0.25">
      <c r="A15" s="579" t="s">
        <v>206</v>
      </c>
      <c r="B15" s="580"/>
      <c r="C15" s="580"/>
      <c r="D15" s="580"/>
      <c r="E15" s="580"/>
      <c r="F15" s="580"/>
      <c r="G15" s="581"/>
      <c r="H15" s="5"/>
      <c r="I15" s="34"/>
      <c r="J15" s="5"/>
    </row>
    <row r="16" spans="1:11" x14ac:dyDescent="0.25">
      <c r="A16" s="576" t="s">
        <v>207</v>
      </c>
      <c r="B16" s="577"/>
      <c r="C16" s="577"/>
      <c r="D16" s="577"/>
      <c r="E16" s="577"/>
      <c r="F16" s="577"/>
      <c r="G16" s="578"/>
      <c r="H16" s="5"/>
      <c r="I16" s="33"/>
      <c r="J16" s="5"/>
    </row>
    <row r="17" spans="1:10" x14ac:dyDescent="0.25">
      <c r="A17" s="579" t="s">
        <v>208</v>
      </c>
      <c r="B17" s="580"/>
      <c r="C17" s="580"/>
      <c r="D17" s="580"/>
      <c r="E17" s="580"/>
      <c r="F17" s="580"/>
      <c r="G17" s="581"/>
      <c r="H17" s="5"/>
      <c r="I17" s="34"/>
      <c r="J17" s="5"/>
    </row>
    <row r="18" spans="1:10" x14ac:dyDescent="0.25">
      <c r="A18" s="576" t="s">
        <v>209</v>
      </c>
      <c r="B18" s="577"/>
      <c r="C18" s="577"/>
      <c r="D18" s="577"/>
      <c r="E18" s="577"/>
      <c r="F18" s="577"/>
      <c r="G18" s="578"/>
      <c r="H18" s="5"/>
      <c r="I18" s="33"/>
      <c r="J18" s="5"/>
    </row>
    <row r="19" spans="1:10" x14ac:dyDescent="0.25">
      <c r="A19" s="579" t="s">
        <v>210</v>
      </c>
      <c r="B19" s="581"/>
      <c r="C19" s="602"/>
      <c r="D19" s="603"/>
      <c r="E19" s="603"/>
      <c r="F19" s="603"/>
      <c r="G19" s="604"/>
      <c r="H19" s="5"/>
      <c r="I19" s="34"/>
      <c r="J19" s="5"/>
    </row>
    <row r="20" spans="1:10" x14ac:dyDescent="0.25">
      <c r="A20" s="576" t="s">
        <v>210</v>
      </c>
      <c r="B20" s="578"/>
      <c r="C20" s="605"/>
      <c r="D20" s="606"/>
      <c r="E20" s="606"/>
      <c r="F20" s="606"/>
      <c r="G20" s="607"/>
      <c r="H20" s="5"/>
      <c r="I20" s="33"/>
      <c r="J20" s="5"/>
    </row>
    <row r="21" spans="1:10" x14ac:dyDescent="0.25">
      <c r="A21" s="579" t="s">
        <v>210</v>
      </c>
      <c r="B21" s="581"/>
      <c r="C21" s="602"/>
      <c r="D21" s="603"/>
      <c r="E21" s="603"/>
      <c r="F21" s="603"/>
      <c r="G21" s="604"/>
      <c r="H21" s="5"/>
      <c r="I21" s="34"/>
      <c r="J21" s="5"/>
    </row>
    <row r="22" spans="1:10" x14ac:dyDescent="0.25">
      <c r="A22" s="576" t="s">
        <v>210</v>
      </c>
      <c r="B22" s="578"/>
      <c r="C22" s="605"/>
      <c r="D22" s="606"/>
      <c r="E22" s="606"/>
      <c r="F22" s="606"/>
      <c r="G22" s="607"/>
      <c r="H22" s="5"/>
      <c r="I22" s="33"/>
      <c r="J22" s="5"/>
    </row>
    <row r="56" spans="1:8" x14ac:dyDescent="0.25">
      <c r="A56" s="600" t="s">
        <v>325</v>
      </c>
      <c r="B56" s="600"/>
      <c r="C56" s="600"/>
      <c r="D56" s="600"/>
      <c r="E56" s="601" t="str">
        <f>County</f>
        <v>Mendocino</v>
      </c>
      <c r="F56" s="601"/>
      <c r="G56" s="601"/>
      <c r="H56" s="601"/>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2" t="s">
        <v>190</v>
      </c>
      <c r="B1" s="583"/>
      <c r="C1" s="583"/>
      <c r="D1" s="583"/>
      <c r="E1" s="583"/>
      <c r="F1" s="583"/>
      <c r="G1" s="583"/>
      <c r="H1" s="583"/>
      <c r="I1" s="583"/>
      <c r="J1" s="584"/>
    </row>
    <row r="2" spans="1:10" x14ac:dyDescent="0.25">
      <c r="A2" s="624" t="s">
        <v>390</v>
      </c>
      <c r="B2" s="625"/>
      <c r="C2" s="625"/>
      <c r="D2" s="625"/>
      <c r="E2" s="625"/>
      <c r="F2" s="625"/>
      <c r="G2" s="625"/>
      <c r="H2" s="625"/>
      <c r="I2" s="625"/>
      <c r="J2" s="626"/>
    </row>
    <row r="3" spans="1:10" x14ac:dyDescent="0.25">
      <c r="A3" s="620" t="s">
        <v>391</v>
      </c>
      <c r="B3" s="621"/>
      <c r="C3" s="621"/>
      <c r="D3" s="621"/>
      <c r="E3" s="621"/>
      <c r="F3" s="621"/>
      <c r="G3" s="621"/>
      <c r="H3" s="621"/>
      <c r="I3" s="621"/>
      <c r="J3" s="622"/>
    </row>
    <row r="4" spans="1:10" x14ac:dyDescent="0.25">
      <c r="A4" s="620" t="s">
        <v>392</v>
      </c>
      <c r="B4" s="621"/>
      <c r="C4" s="621"/>
      <c r="D4" s="621"/>
      <c r="E4" s="621"/>
      <c r="F4" s="621"/>
      <c r="G4" s="621"/>
      <c r="H4" s="621"/>
      <c r="I4" s="621"/>
      <c r="J4" s="622"/>
    </row>
    <row r="5" spans="1:10" x14ac:dyDescent="0.25">
      <c r="A5" s="620" t="s">
        <v>393</v>
      </c>
      <c r="B5" s="621"/>
      <c r="C5" s="621"/>
      <c r="D5" s="621"/>
      <c r="E5" s="621"/>
      <c r="F5" s="621"/>
      <c r="G5" s="621"/>
      <c r="H5" s="621"/>
      <c r="I5" s="621"/>
      <c r="J5" s="622"/>
    </row>
    <row r="6" spans="1:10" x14ac:dyDescent="0.25">
      <c r="A6" s="623" t="s">
        <v>394</v>
      </c>
      <c r="B6" s="612"/>
      <c r="C6" s="612"/>
      <c r="D6" s="612"/>
      <c r="E6" s="612"/>
      <c r="F6" s="612"/>
      <c r="G6" s="612"/>
      <c r="H6" s="612"/>
      <c r="I6" s="612"/>
      <c r="J6" s="613"/>
    </row>
    <row r="7" spans="1:10" x14ac:dyDescent="0.25">
      <c r="A7" s="18" t="s">
        <v>395</v>
      </c>
      <c r="B7" s="19"/>
      <c r="C7" s="19"/>
      <c r="D7" s="19"/>
      <c r="E7" s="19"/>
      <c r="F7" s="19"/>
      <c r="G7" s="19"/>
      <c r="H7" s="35"/>
      <c r="I7" s="19"/>
      <c r="J7" s="20"/>
    </row>
    <row r="8" spans="1:10" x14ac:dyDescent="0.25">
      <c r="A8" s="608" t="s">
        <v>396</v>
      </c>
      <c r="B8" s="609"/>
      <c r="C8" s="609"/>
      <c r="D8" s="609"/>
      <c r="E8" s="609"/>
      <c r="F8" s="609"/>
      <c r="G8" s="609"/>
      <c r="H8" s="609"/>
      <c r="I8" s="609"/>
      <c r="J8" s="610"/>
    </row>
    <row r="9" spans="1:10" x14ac:dyDescent="0.25">
      <c r="A9" s="611" t="s">
        <v>196</v>
      </c>
      <c r="B9" s="612"/>
      <c r="C9" s="612"/>
      <c r="D9" s="612"/>
      <c r="E9" s="612"/>
      <c r="F9" s="612"/>
      <c r="G9" s="612"/>
      <c r="H9" s="612"/>
      <c r="I9" s="612"/>
      <c r="J9" s="613"/>
    </row>
    <row r="10" spans="1:10" x14ac:dyDescent="0.25">
      <c r="A10" s="619"/>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19"/>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14" t="s">
        <v>327</v>
      </c>
      <c r="B39" s="615"/>
      <c r="C39" s="615"/>
      <c r="D39" s="615"/>
      <c r="E39" s="615"/>
      <c r="F39" s="615"/>
      <c r="G39" s="615"/>
      <c r="H39" s="615"/>
      <c r="I39" s="615"/>
      <c r="J39" s="616"/>
    </row>
    <row r="40" spans="1:10" x14ac:dyDescent="0.25">
      <c r="A40" s="611" t="s">
        <v>321</v>
      </c>
      <c r="B40" s="617"/>
      <c r="C40" s="617"/>
      <c r="D40" s="617"/>
      <c r="E40" s="617"/>
      <c r="F40" s="617"/>
      <c r="G40" s="617"/>
      <c r="H40" s="617"/>
      <c r="I40" s="617"/>
      <c r="J40" s="618"/>
    </row>
    <row r="41" spans="1:10" x14ac:dyDescent="0.25">
      <c r="A41" s="619"/>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600" t="s">
        <v>325</v>
      </c>
      <c r="B53" s="600"/>
      <c r="C53" s="600"/>
      <c r="D53" s="600"/>
      <c r="E53" s="601" t="str">
        <f>County</f>
        <v>Mendocino</v>
      </c>
      <c r="F53" s="601"/>
      <c r="G53" s="601"/>
      <c r="H53" s="601"/>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2" t="s">
        <v>285</v>
      </c>
      <c r="B1" s="583"/>
      <c r="C1" s="583"/>
      <c r="D1" s="583"/>
      <c r="E1" s="583"/>
      <c r="F1" s="583"/>
      <c r="G1" s="583"/>
      <c r="H1" s="583"/>
      <c r="I1" s="583"/>
      <c r="J1" s="584"/>
    </row>
    <row r="2" spans="1:10" x14ac:dyDescent="0.25">
      <c r="A2" s="624" t="s">
        <v>397</v>
      </c>
      <c r="B2" s="625"/>
      <c r="C2" s="625"/>
      <c r="D2" s="625"/>
      <c r="E2" s="625"/>
      <c r="F2" s="625"/>
      <c r="G2" s="625"/>
      <c r="H2" s="625"/>
      <c r="I2" s="625"/>
      <c r="J2" s="626"/>
    </row>
    <row r="3" spans="1:10" x14ac:dyDescent="0.25">
      <c r="A3" s="620" t="s">
        <v>398</v>
      </c>
      <c r="B3" s="621"/>
      <c r="C3" s="621"/>
      <c r="D3" s="621"/>
      <c r="E3" s="621"/>
      <c r="F3" s="621"/>
      <c r="G3" s="621"/>
      <c r="H3" s="621"/>
      <c r="I3" s="621"/>
      <c r="J3" s="622"/>
    </row>
    <row r="4" spans="1:10" x14ac:dyDescent="0.25">
      <c r="A4" s="620" t="s">
        <v>399</v>
      </c>
      <c r="B4" s="621"/>
      <c r="C4" s="621"/>
      <c r="D4" s="621"/>
      <c r="E4" s="621"/>
      <c r="F4" s="621"/>
      <c r="G4" s="621"/>
      <c r="H4" s="621"/>
      <c r="I4" s="621"/>
      <c r="J4" s="622"/>
    </row>
    <row r="5" spans="1:10" x14ac:dyDescent="0.25">
      <c r="A5" s="620" t="s">
        <v>400</v>
      </c>
      <c r="B5" s="621"/>
      <c r="C5" s="621"/>
      <c r="D5" s="621"/>
      <c r="E5" s="621"/>
      <c r="F5" s="621"/>
      <c r="G5" s="621"/>
      <c r="H5" s="621"/>
      <c r="I5" s="621"/>
      <c r="J5" s="62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1" t="s">
        <v>194</v>
      </c>
      <c r="B8" s="612"/>
      <c r="C8" s="612"/>
      <c r="D8" s="612"/>
      <c r="E8" s="612"/>
      <c r="F8" s="612"/>
      <c r="G8" s="612"/>
      <c r="H8" s="612"/>
      <c r="I8" s="612"/>
      <c r="J8" s="613"/>
    </row>
    <row r="9" spans="1:10" x14ac:dyDescent="0.25">
      <c r="A9" s="619"/>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27" t="s">
        <v>213</v>
      </c>
      <c r="B25" s="628"/>
      <c r="C25" s="628"/>
      <c r="D25" s="629"/>
      <c r="E25" s="627"/>
      <c r="F25" s="629"/>
      <c r="G25" s="627"/>
      <c r="H25" s="628"/>
      <c r="I25" s="628"/>
      <c r="J25" s="629"/>
    </row>
    <row r="26" spans="1:10" x14ac:dyDescent="0.25">
      <c r="A26" s="632" t="s">
        <v>195</v>
      </c>
      <c r="B26" s="633"/>
      <c r="C26" s="633"/>
      <c r="D26" s="633"/>
      <c r="E26" s="633"/>
      <c r="F26" s="633"/>
      <c r="G26" s="633"/>
      <c r="H26" s="633"/>
      <c r="I26" s="633"/>
      <c r="J26" s="634"/>
    </row>
    <row r="27" spans="1:10" x14ac:dyDescent="0.25">
      <c r="A27" s="635"/>
      <c r="B27" s="636"/>
      <c r="C27" s="636"/>
      <c r="D27" s="636"/>
      <c r="E27" s="636"/>
      <c r="F27" s="636"/>
      <c r="G27" s="636"/>
      <c r="H27" s="636"/>
      <c r="I27" s="636"/>
      <c r="J27" s="637"/>
    </row>
    <row r="28" spans="1:10" x14ac:dyDescent="0.25">
      <c r="A28" s="638"/>
      <c r="B28" s="639"/>
      <c r="C28" s="639"/>
      <c r="D28" s="639"/>
      <c r="E28" s="639"/>
      <c r="F28" s="639"/>
      <c r="G28" s="639"/>
      <c r="H28" s="639"/>
      <c r="I28" s="639"/>
      <c r="J28" s="640"/>
    </row>
    <row r="29" spans="1:10" x14ac:dyDescent="0.25">
      <c r="A29" s="619"/>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1" t="s">
        <v>403</v>
      </c>
      <c r="B53" s="641"/>
      <c r="C53" s="641"/>
      <c r="D53" s="641"/>
      <c r="E53" s="641"/>
      <c r="F53" s="641"/>
      <c r="G53" s="641"/>
      <c r="H53" s="641"/>
      <c r="I53" s="641"/>
      <c r="J53" s="641"/>
    </row>
    <row r="54" spans="1:10" x14ac:dyDescent="0.25">
      <c r="A54" s="642" t="s">
        <v>404</v>
      </c>
      <c r="B54" s="642"/>
      <c r="C54" s="642"/>
      <c r="D54" s="642"/>
      <c r="E54" s="642"/>
      <c r="F54" s="642"/>
      <c r="G54" s="642"/>
      <c r="H54" s="642"/>
      <c r="I54" s="642"/>
      <c r="J54" s="642"/>
    </row>
    <row r="55" spans="1:10" x14ac:dyDescent="0.25">
      <c r="A55" s="39"/>
      <c r="B55" s="39"/>
      <c r="C55" s="39"/>
      <c r="D55" s="39"/>
      <c r="E55" s="39"/>
      <c r="F55" s="39"/>
      <c r="G55" s="39"/>
      <c r="H55" s="39"/>
      <c r="I55" s="39"/>
      <c r="J55" s="39"/>
    </row>
    <row r="56" spans="1:10" x14ac:dyDescent="0.25">
      <c r="A56" s="600" t="s">
        <v>325</v>
      </c>
      <c r="B56" s="600"/>
      <c r="C56" s="600"/>
      <c r="D56" s="600"/>
      <c r="E56" s="630" t="str">
        <f>County</f>
        <v>Mendocino</v>
      </c>
      <c r="F56" s="630"/>
      <c r="G56" s="630"/>
      <c r="H56" s="630"/>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Mendocino</v>
      </c>
    </row>
    <row r="2" spans="1:2" x14ac:dyDescent="0.25">
      <c r="A2" t="s">
        <v>541</v>
      </c>
      <c r="B2" s="25">
        <f>Reportdate</f>
        <v>44098</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Bridgett Summers</v>
      </c>
    </row>
    <row r="10" spans="1:2" x14ac:dyDescent="0.25">
      <c r="A10" t="s">
        <v>218</v>
      </c>
      <c r="B10" t="str">
        <f>primarytitle</f>
        <v>Department Analyst II</v>
      </c>
    </row>
    <row r="11" spans="1:2" x14ac:dyDescent="0.25">
      <c r="A11" t="s">
        <v>217</v>
      </c>
      <c r="B11" t="str">
        <f>primphone</f>
        <v>(707) 234-6946</v>
      </c>
    </row>
    <row r="12" spans="1:2" x14ac:dyDescent="0.25">
      <c r="A12" t="s">
        <v>193</v>
      </c>
      <c r="B12" s="10" t="str">
        <f>preemail</f>
        <v>summersb@mendocinocounty.org</v>
      </c>
    </row>
    <row r="13" spans="1:2" x14ac:dyDescent="0.25">
      <c r="A13" t="s">
        <v>365</v>
      </c>
      <c r="B13" t="str">
        <f>seccontact</f>
        <v>Cathy White</v>
      </c>
    </row>
    <row r="14" spans="1:2" x14ac:dyDescent="0.25">
      <c r="A14" t="s">
        <v>366</v>
      </c>
      <c r="B14" t="str">
        <f>seccontitle</f>
        <v>Admin Services Manager II</v>
      </c>
    </row>
    <row r="15" spans="1:2" x14ac:dyDescent="0.25">
      <c r="A15" t="s">
        <v>367</v>
      </c>
      <c r="B15" t="str">
        <f>secphone</f>
        <v>(707) 234-6913</v>
      </c>
    </row>
    <row r="16" spans="1:2" x14ac:dyDescent="0.25">
      <c r="A16" t="s">
        <v>368</v>
      </c>
      <c r="B16" t="str">
        <f>secemail</f>
        <v>whitec@mendocinocounty.org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89987</v>
      </c>
    </row>
    <row r="27" spans="1:2" x14ac:dyDescent="0.25">
      <c r="A27" t="s">
        <v>551</v>
      </c>
      <c r="B27" s="11">
        <f>t1yobgequip</f>
        <v>0</v>
      </c>
    </row>
    <row r="28" spans="1:2" x14ac:dyDescent="0.25">
      <c r="A28" t="s">
        <v>552</v>
      </c>
      <c r="B28" s="11">
        <f>t1yobgadmin</f>
        <v>4499</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94486</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5013</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5013</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Mendocino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Mendocino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5013</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Mendocino</v>
      </c>
      <c r="B2" s="25">
        <f>Reportdate</f>
        <v>44098</v>
      </c>
      <c r="C2" s="24" t="e">
        <f>Chief</f>
        <v>#REF!</v>
      </c>
      <c r="D2" t="e">
        <f>Chiefphone2</f>
        <v>#REF!</v>
      </c>
      <c r="E2" s="10" t="e">
        <f>Address</f>
        <v>#REF!</v>
      </c>
      <c r="F2" s="10" t="e">
        <f>City</f>
        <v>#REF!</v>
      </c>
      <c r="G2" s="9" t="e">
        <f>ZIP</f>
        <v>#REF!</v>
      </c>
      <c r="H2" s="10" t="e">
        <f>Chiefemail2</f>
        <v>#REF!</v>
      </c>
      <c r="I2" t="str">
        <f>primcontact</f>
        <v>Bridgett Summers</v>
      </c>
      <c r="J2" t="str">
        <f>primarytitle</f>
        <v>Department Analyst II</v>
      </c>
      <c r="K2" t="str">
        <f>primphone</f>
        <v>(707) 234-6946</v>
      </c>
      <c r="L2" s="10" t="str">
        <f>preemail</f>
        <v>summersb@mendocinocounty.org</v>
      </c>
      <c r="M2" t="str">
        <f>seccontact</f>
        <v>Cathy White</v>
      </c>
      <c r="N2" t="str">
        <f>seccontitle</f>
        <v>Admin Services Manager II</v>
      </c>
      <c r="O2" t="str">
        <f>secphone</f>
        <v>(707) 234-6913</v>
      </c>
      <c r="P2" t="str">
        <f>secemail</f>
        <v>whitec@mendocinocounty.org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89987</v>
      </c>
      <c r="AA2" s="11">
        <f>t1yobgequip</f>
        <v>0</v>
      </c>
      <c r="AB2" s="11">
        <f>t1yobgadmin</f>
        <v>4499</v>
      </c>
      <c r="AC2" s="11">
        <f>t1yobgothr1</f>
        <v>0</v>
      </c>
      <c r="AD2" s="11">
        <f>t1yobgothr2</f>
        <v>0</v>
      </c>
      <c r="AE2" s="11">
        <f>t1yobgothr3</f>
        <v>0</v>
      </c>
      <c r="AF2" s="11">
        <f>t1yobgtot</f>
        <v>94486</v>
      </c>
      <c r="AG2" s="11">
        <f>t1jjcpasal</f>
        <v>0</v>
      </c>
      <c r="AH2" s="11">
        <f>t1jjcpaserv</f>
        <v>0</v>
      </c>
      <c r="AI2" s="11">
        <f>t1jjcpaprof</f>
        <v>0</v>
      </c>
      <c r="AJ2" s="11">
        <f>t1jjcpacbo</f>
        <v>5013</v>
      </c>
      <c r="AK2" s="11">
        <f>t1jjcpaequip</f>
        <v>0</v>
      </c>
      <c r="AL2" s="11">
        <f>t1jjcpaadmin</f>
        <v>0</v>
      </c>
      <c r="AM2" s="11">
        <f>t1jjcpaothr1</f>
        <v>0</v>
      </c>
      <c r="AN2" s="11">
        <f>t1jjcpaothr2</f>
        <v>0</v>
      </c>
      <c r="AO2" s="11">
        <f>t1jjcpaothr3</f>
        <v>0</v>
      </c>
      <c r="AP2" s="11">
        <f>t1jjcpatot</f>
        <v>5013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Mendocino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Mendocino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5013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56"/>
  <sheetViews>
    <sheetView showGridLines="0" zoomScaleNormal="100" workbookViewId="0">
      <pane ySplit="4" topLeftCell="A5" activePane="bottomLeft" state="frozen"/>
      <selection pane="bottomLeft" activeCell="M26" sqref="M26"/>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08" t="s">
        <v>843</v>
      </c>
      <c r="B1" s="309"/>
      <c r="C1" s="309"/>
      <c r="D1" s="309"/>
      <c r="E1" s="309"/>
      <c r="F1" s="309"/>
      <c r="G1" s="309"/>
      <c r="H1" s="309"/>
      <c r="I1" s="309"/>
      <c r="J1" s="309"/>
      <c r="K1" s="306" t="str">
        <f>'CONTACT INFORMATION'!$A$24</f>
        <v>Mendocino</v>
      </c>
      <c r="L1" s="306"/>
      <c r="M1" s="306"/>
      <c r="N1" s="306"/>
      <c r="O1" s="307"/>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11" t="s">
        <v>844</v>
      </c>
      <c r="B3" s="312"/>
      <c r="C3" s="312"/>
      <c r="D3" s="312"/>
      <c r="E3" s="312"/>
      <c r="F3" s="312"/>
      <c r="G3" s="312"/>
      <c r="H3" s="312"/>
      <c r="I3" s="312"/>
      <c r="J3" s="312"/>
      <c r="K3" s="312"/>
      <c r="L3" s="312"/>
      <c r="M3" s="312"/>
      <c r="N3" s="312"/>
      <c r="O3" s="313"/>
      <c r="P3" s="211"/>
      <c r="Q3" s="211"/>
      <c r="R3" s="211"/>
      <c r="S3" s="211"/>
      <c r="T3" s="211"/>
      <c r="U3" s="211"/>
      <c r="V3" s="211"/>
      <c r="W3" s="211"/>
      <c r="X3" s="211"/>
    </row>
    <row r="4" spans="1:24" s="42" customFormat="1" ht="59.25" customHeight="1" x14ac:dyDescent="0.25">
      <c r="A4" s="315" t="s">
        <v>954</v>
      </c>
      <c r="B4" s="316"/>
      <c r="C4" s="316"/>
      <c r="D4" s="316"/>
      <c r="E4" s="316"/>
      <c r="F4" s="316"/>
      <c r="G4" s="316"/>
      <c r="H4" s="316"/>
      <c r="I4" s="316"/>
      <c r="J4" s="316"/>
      <c r="K4" s="316"/>
      <c r="L4" s="316"/>
      <c r="M4" s="316"/>
      <c r="N4" s="316"/>
      <c r="O4" s="317"/>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0"/>
      <c r="D6" s="310"/>
      <c r="E6" s="310"/>
      <c r="F6" s="310"/>
      <c r="G6" s="310"/>
      <c r="H6" s="310"/>
      <c r="I6" s="310"/>
      <c r="J6" s="310"/>
      <c r="K6" s="310"/>
      <c r="L6" s="310"/>
      <c r="M6" s="71"/>
      <c r="N6" s="71"/>
      <c r="O6" s="90"/>
      <c r="P6" s="213"/>
      <c r="Q6" s="213"/>
      <c r="R6" s="213"/>
      <c r="S6" s="213"/>
      <c r="T6" s="213"/>
      <c r="U6" s="213"/>
      <c r="V6" s="213"/>
      <c r="W6" s="213"/>
      <c r="X6" s="213"/>
    </row>
    <row r="7" spans="1:24" s="14" customFormat="1" ht="17.25" customHeight="1" x14ac:dyDescent="0.25">
      <c r="A7" s="93"/>
      <c r="B7" s="94"/>
      <c r="C7" s="94"/>
      <c r="D7" s="314" t="s">
        <v>813</v>
      </c>
      <c r="E7" s="314"/>
      <c r="F7" s="314"/>
      <c r="G7" s="314"/>
      <c r="H7" s="314"/>
      <c r="I7" s="314"/>
      <c r="J7" s="314"/>
      <c r="K7" s="314"/>
      <c r="L7" s="314"/>
      <c r="M7" s="207"/>
      <c r="N7" s="94"/>
      <c r="O7" s="95"/>
      <c r="P7" s="214"/>
      <c r="Q7" s="214"/>
      <c r="R7" s="214"/>
      <c r="S7" s="214"/>
      <c r="T7" s="214"/>
      <c r="U7" s="214"/>
      <c r="V7" s="214"/>
      <c r="W7" s="214"/>
      <c r="X7" s="214"/>
    </row>
    <row r="8" spans="1:24" s="41" customFormat="1" ht="14.4" x14ac:dyDescent="0.3">
      <c r="A8" s="96"/>
      <c r="B8" s="138"/>
      <c r="C8" s="136"/>
      <c r="D8" s="177"/>
      <c r="E8" s="297" t="s">
        <v>884</v>
      </c>
      <c r="F8" s="297"/>
      <c r="G8" s="297"/>
      <c r="H8" s="297"/>
      <c r="I8" s="290"/>
      <c r="J8" s="291"/>
      <c r="K8" s="137"/>
      <c r="L8" s="137"/>
      <c r="M8" s="137"/>
      <c r="N8" s="178"/>
      <c r="O8" s="179"/>
      <c r="P8" s="215"/>
      <c r="Q8" s="215"/>
      <c r="R8" s="215"/>
      <c r="S8" s="215"/>
      <c r="T8" s="215"/>
      <c r="U8" s="215"/>
      <c r="V8" s="215"/>
      <c r="W8" s="215"/>
      <c r="X8" s="215"/>
    </row>
    <row r="9" spans="1:24" s="41" customFormat="1" ht="14.4" x14ac:dyDescent="0.3">
      <c r="A9" s="96"/>
      <c r="B9" s="138"/>
      <c r="C9" s="136"/>
      <c r="D9" s="177"/>
      <c r="E9" s="302" t="s">
        <v>885</v>
      </c>
      <c r="F9" s="302"/>
      <c r="G9" s="302"/>
      <c r="H9" s="302"/>
      <c r="I9" s="288"/>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886</v>
      </c>
      <c r="F10" s="304"/>
      <c r="G10" s="304"/>
      <c r="H10" s="305"/>
      <c r="I10" s="290">
        <v>157</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3" t="s">
        <v>873</v>
      </c>
      <c r="E13" s="303"/>
      <c r="F13" s="303"/>
      <c r="G13" s="303"/>
      <c r="H13" s="303"/>
      <c r="I13" s="303"/>
      <c r="J13" s="303"/>
      <c r="K13" s="303"/>
      <c r="L13" s="303"/>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346</v>
      </c>
      <c r="J14" s="291"/>
      <c r="K14" s="97"/>
      <c r="L14" s="97"/>
      <c r="M14" s="97"/>
      <c r="N14" s="97"/>
      <c r="O14" s="98"/>
    </row>
    <row r="15" spans="1:24" ht="13.8" x14ac:dyDescent="0.25">
      <c r="A15" s="91"/>
      <c r="B15" s="45"/>
      <c r="C15" s="128"/>
      <c r="D15" s="128"/>
      <c r="E15" s="296" t="s">
        <v>815</v>
      </c>
      <c r="F15" s="296"/>
      <c r="G15" s="296"/>
      <c r="H15" s="296"/>
      <c r="I15" s="288">
        <v>149</v>
      </c>
      <c r="J15" s="289"/>
      <c r="K15" s="97"/>
      <c r="L15" s="97"/>
      <c r="M15" s="97"/>
      <c r="N15" s="97"/>
      <c r="O15" s="98"/>
    </row>
    <row r="16" spans="1:24" ht="14.4" x14ac:dyDescent="0.3">
      <c r="A16" s="102"/>
      <c r="B16" s="45"/>
      <c r="C16" s="128"/>
      <c r="D16" s="128"/>
      <c r="E16" s="298" t="s">
        <v>827</v>
      </c>
      <c r="F16" s="298"/>
      <c r="G16" s="298"/>
      <c r="H16" s="298"/>
      <c r="I16" s="292">
        <f>SUM(I14:J15)</f>
        <v>495</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171</v>
      </c>
      <c r="J20" s="291"/>
      <c r="K20" s="97"/>
      <c r="L20" s="97"/>
      <c r="M20" s="97"/>
      <c r="N20" s="97"/>
      <c r="O20" s="98"/>
    </row>
    <row r="21" spans="1:24" ht="13.8" x14ac:dyDescent="0.25">
      <c r="A21" s="102"/>
      <c r="B21" s="128"/>
      <c r="C21" s="128"/>
      <c r="D21" s="128"/>
      <c r="E21" s="296" t="s">
        <v>818</v>
      </c>
      <c r="F21" s="296"/>
      <c r="G21" s="296"/>
      <c r="H21" s="296"/>
      <c r="I21" s="300">
        <v>272</v>
      </c>
      <c r="J21" s="301"/>
      <c r="K21" s="97"/>
      <c r="L21" s="97"/>
      <c r="M21" s="97"/>
      <c r="N21" s="97"/>
      <c r="O21" s="98"/>
    </row>
    <row r="22" spans="1:24" ht="13.8" x14ac:dyDescent="0.25">
      <c r="A22" s="102"/>
      <c r="B22" s="128"/>
      <c r="C22" s="128"/>
      <c r="D22" s="128"/>
      <c r="E22" s="297" t="s">
        <v>819</v>
      </c>
      <c r="F22" s="297"/>
      <c r="G22" s="297"/>
      <c r="H22" s="297"/>
      <c r="I22" s="290">
        <v>16</v>
      </c>
      <c r="J22" s="291"/>
      <c r="K22" s="97"/>
      <c r="L22" s="97"/>
      <c r="M22" s="97"/>
      <c r="N22" s="97"/>
      <c r="O22" s="98"/>
    </row>
    <row r="23" spans="1:24" ht="13.8" x14ac:dyDescent="0.25">
      <c r="A23" s="102"/>
      <c r="B23" s="128"/>
      <c r="C23" s="128"/>
      <c r="D23" s="128"/>
      <c r="E23" s="296" t="s">
        <v>820</v>
      </c>
      <c r="F23" s="296"/>
      <c r="G23" s="296"/>
      <c r="H23" s="296"/>
      <c r="I23" s="288">
        <v>0</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34</v>
      </c>
      <c r="J25" s="289"/>
      <c r="K25" s="97"/>
      <c r="L25" s="97"/>
      <c r="M25" s="97"/>
      <c r="N25" s="97"/>
      <c r="O25" s="98"/>
    </row>
    <row r="26" spans="1:24" ht="13.8" x14ac:dyDescent="0.25">
      <c r="A26" s="102"/>
      <c r="B26" s="128"/>
      <c r="C26" s="128"/>
      <c r="D26" s="128"/>
      <c r="E26" s="297" t="s">
        <v>823</v>
      </c>
      <c r="F26" s="297"/>
      <c r="G26" s="297"/>
      <c r="H26" s="297"/>
      <c r="I26" s="290">
        <v>2</v>
      </c>
      <c r="J26" s="291"/>
      <c r="K26" s="97"/>
      <c r="L26" s="97"/>
      <c r="M26" s="97"/>
      <c r="N26" s="97"/>
      <c r="O26" s="98"/>
    </row>
    <row r="27" spans="1:24" ht="14.4" x14ac:dyDescent="0.3">
      <c r="A27" s="102"/>
      <c r="B27" s="128"/>
      <c r="C27" s="128"/>
      <c r="D27" s="128"/>
      <c r="E27" s="298" t="s">
        <v>827</v>
      </c>
      <c r="F27" s="298"/>
      <c r="G27" s="298"/>
      <c r="H27" s="298"/>
      <c r="I27" s="292">
        <f>SUM(I20:J26)</f>
        <v>495</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887</v>
      </c>
    </row>
    <row r="32" spans="1:24" ht="14.1" customHeight="1" x14ac:dyDescent="0.25">
      <c r="A32" s="205"/>
      <c r="B32" s="205"/>
      <c r="C32" s="205"/>
      <c r="D32" s="205"/>
      <c r="E32" s="205"/>
      <c r="F32" s="149"/>
      <c r="G32" s="299"/>
      <c r="H32" s="299"/>
      <c r="I32" s="299"/>
      <c r="J32" s="299"/>
      <c r="K32" s="120"/>
      <c r="L32" s="134"/>
      <c r="M32" s="134"/>
      <c r="N32" s="294"/>
      <c r="O32" s="294"/>
    </row>
    <row r="33" spans="1:24" ht="14.1" customHeight="1" x14ac:dyDescent="0.3">
      <c r="A33" s="73"/>
    </row>
    <row r="34" spans="1:24" ht="14.1" customHeight="1" x14ac:dyDescent="0.25"/>
    <row r="35" spans="1:24" ht="14.1" customHeight="1" x14ac:dyDescent="0.25"/>
    <row r="36" spans="1:24" ht="14.1" customHeight="1" x14ac:dyDescent="0.25"/>
    <row r="37" spans="1:24" ht="14.1" customHeight="1" x14ac:dyDescent="0.25"/>
    <row r="38" spans="1:24" ht="14.1" customHeight="1" x14ac:dyDescent="0.25">
      <c r="A38" s="295"/>
      <c r="B38" s="295"/>
      <c r="C38" s="295"/>
      <c r="D38" s="295"/>
      <c r="E38" s="295"/>
      <c r="F38" s="295"/>
      <c r="G38" s="133"/>
      <c r="H38" s="133"/>
      <c r="I38" s="120"/>
      <c r="J38" s="120"/>
      <c r="K38" s="120"/>
      <c r="L38" s="134"/>
      <c r="M38" s="134"/>
      <c r="N38" s="294"/>
      <c r="O38" s="294"/>
    </row>
    <row r="39" spans="1:24" ht="14.1" customHeight="1" x14ac:dyDescent="0.25"/>
    <row r="40" spans="1:24" ht="14.1" customHeight="1" x14ac:dyDescent="0.25"/>
    <row r="41" spans="1:24" ht="14.1" customHeight="1" x14ac:dyDescent="0.25"/>
    <row r="42" spans="1:24" ht="14.1" customHeight="1" x14ac:dyDescent="0.25"/>
    <row r="43" spans="1:24" ht="14.1" customHeight="1" x14ac:dyDescent="0.25"/>
    <row r="44" spans="1:24" s="135" customFormat="1" ht="14.1" customHeight="1" x14ac:dyDescent="0.25">
      <c r="A44" s="39"/>
      <c r="B44" s="39"/>
      <c r="C44" s="39"/>
      <c r="D44" s="39"/>
      <c r="E44" s="39"/>
      <c r="F44" s="39"/>
      <c r="G44" s="39"/>
      <c r="H44" s="39"/>
      <c r="I44" s="39"/>
      <c r="J44" s="39"/>
      <c r="K44" s="39"/>
      <c r="L44" s="39"/>
      <c r="M44" s="39"/>
      <c r="N44" s="39"/>
      <c r="O44" s="39"/>
      <c r="P44" s="134"/>
      <c r="Q44" s="134"/>
      <c r="R44" s="134"/>
      <c r="S44" s="134"/>
      <c r="T44" s="134"/>
      <c r="U44" s="134"/>
      <c r="V44" s="134"/>
      <c r="W44" s="134"/>
      <c r="X44" s="134"/>
    </row>
    <row r="50" spans="1:24" s="135" customFormat="1" x14ac:dyDescent="0.25">
      <c r="A50" s="39"/>
      <c r="B50" s="39"/>
      <c r="C50" s="39"/>
      <c r="D50" s="39"/>
      <c r="E50" s="39"/>
      <c r="F50" s="39"/>
      <c r="G50" s="39"/>
      <c r="H50" s="39"/>
      <c r="I50" s="39"/>
      <c r="J50" s="39"/>
      <c r="K50" s="39"/>
      <c r="L50" s="39"/>
      <c r="M50" s="39"/>
      <c r="N50" s="39"/>
      <c r="O50" s="39"/>
      <c r="P50" s="134"/>
      <c r="Q50" s="134"/>
      <c r="R50" s="134"/>
      <c r="S50" s="134"/>
      <c r="T50" s="134"/>
      <c r="U50" s="134"/>
      <c r="V50" s="134"/>
      <c r="W50" s="134"/>
      <c r="X50" s="134"/>
    </row>
    <row r="56" spans="1:24" x14ac:dyDescent="0.25">
      <c r="B56" s="72"/>
    </row>
  </sheetData>
  <sheetProtection selectLockedCells="1"/>
  <mergeCells count="39">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38:O38"/>
    <mergeCell ref="A38:F38"/>
    <mergeCell ref="E25:H25"/>
    <mergeCell ref="E26:H26"/>
    <mergeCell ref="E27:H27"/>
    <mergeCell ref="G32:J32"/>
    <mergeCell ref="N32:O32"/>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D41" sqref="D41:I41"/>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Mendocino</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955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888</v>
      </c>
      <c r="E7" s="364"/>
      <c r="F7" s="364"/>
      <c r="G7" s="364"/>
      <c r="H7" s="364"/>
      <c r="I7" s="365"/>
      <c r="J7" s="359">
        <v>63</v>
      </c>
      <c r="K7" s="360"/>
      <c r="L7" s="45"/>
      <c r="M7" s="45"/>
      <c r="N7" s="45"/>
      <c r="O7" s="92"/>
    </row>
    <row r="8" spans="1:37" ht="14.1" customHeight="1" x14ac:dyDescent="0.25">
      <c r="A8" s="91"/>
      <c r="B8" s="128"/>
      <c r="C8" s="128"/>
      <c r="D8" s="353" t="s">
        <v>889</v>
      </c>
      <c r="E8" s="354"/>
      <c r="F8" s="354"/>
      <c r="G8" s="354"/>
      <c r="H8" s="354"/>
      <c r="I8" s="355"/>
      <c r="J8" s="361">
        <v>94</v>
      </c>
      <c r="K8" s="362"/>
      <c r="L8" s="125"/>
      <c r="M8" s="125"/>
      <c r="N8" s="125"/>
      <c r="O8" s="126"/>
      <c r="P8" s="214"/>
    </row>
    <row r="9" spans="1:37" ht="14.1" customHeight="1" x14ac:dyDescent="0.25">
      <c r="A9" s="91"/>
      <c r="B9" s="128"/>
      <c r="C9" s="128"/>
      <c r="D9" s="356" t="s">
        <v>827</v>
      </c>
      <c r="E9" s="357"/>
      <c r="F9" s="357"/>
      <c r="G9" s="357"/>
      <c r="H9" s="357"/>
      <c r="I9" s="358"/>
      <c r="J9" s="337">
        <f>SUM(I7:J8)</f>
        <v>157</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884</v>
      </c>
      <c r="E12" s="373"/>
      <c r="F12" s="373"/>
      <c r="G12" s="373"/>
      <c r="H12" s="373"/>
      <c r="I12" s="373"/>
      <c r="J12" s="290">
        <v>4</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890</v>
      </c>
      <c r="E13" s="375"/>
      <c r="F13" s="375"/>
      <c r="G13" s="375"/>
      <c r="H13" s="375"/>
      <c r="I13" s="375"/>
      <c r="J13" s="288">
        <v>11</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891</v>
      </c>
      <c r="E14" s="373"/>
      <c r="F14" s="373"/>
      <c r="G14" s="373"/>
      <c r="H14" s="373"/>
      <c r="I14" s="373"/>
      <c r="J14" s="290">
        <v>116</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892</v>
      </c>
      <c r="E15" s="375"/>
      <c r="F15" s="375"/>
      <c r="G15" s="375"/>
      <c r="H15" s="375"/>
      <c r="I15" s="375"/>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893</v>
      </c>
      <c r="E16" s="373"/>
      <c r="F16" s="373"/>
      <c r="G16" s="373"/>
      <c r="H16" s="373"/>
      <c r="I16" s="373"/>
      <c r="J16" s="290">
        <v>1</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894</v>
      </c>
      <c r="E19" s="377"/>
      <c r="F19" s="377"/>
      <c r="G19" s="377"/>
      <c r="H19" s="377"/>
      <c r="I19" s="377"/>
      <c r="J19" s="378">
        <v>19</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895</v>
      </c>
      <c r="E20" s="381"/>
      <c r="F20" s="381"/>
      <c r="G20" s="381"/>
      <c r="H20" s="381"/>
      <c r="I20" s="381"/>
      <c r="J20" s="382"/>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896</v>
      </c>
      <c r="E21" s="377"/>
      <c r="F21" s="377"/>
      <c r="G21" s="377"/>
      <c r="H21" s="377"/>
      <c r="I21" s="377"/>
      <c r="J21" s="378">
        <v>92</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897</v>
      </c>
      <c r="E22" s="381"/>
      <c r="F22" s="381"/>
      <c r="G22" s="381"/>
      <c r="H22" s="381"/>
      <c r="I22" s="381"/>
      <c r="J22" s="382"/>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916</v>
      </c>
      <c r="E23" s="377"/>
      <c r="F23" s="377"/>
      <c r="G23" s="377"/>
      <c r="H23" s="377"/>
      <c r="I23" s="377"/>
      <c r="J23" s="378">
        <v>3</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899</v>
      </c>
      <c r="E25" s="377"/>
      <c r="F25" s="377"/>
      <c r="G25" s="377"/>
      <c r="H25" s="377"/>
      <c r="I25" s="377"/>
      <c r="J25" s="378">
        <v>2</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116</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898</v>
      </c>
      <c r="E29" s="385"/>
      <c r="F29" s="385"/>
      <c r="G29" s="385"/>
      <c r="H29" s="385"/>
      <c r="I29" s="385"/>
      <c r="J29" s="386"/>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118</v>
      </c>
      <c r="K32" s="370"/>
      <c r="L32" s="125"/>
      <c r="M32" s="125"/>
      <c r="N32" s="125"/>
      <c r="O32" s="126"/>
      <c r="P32" s="214"/>
    </row>
    <row r="33" spans="1:37" ht="14.1" customHeight="1" x14ac:dyDescent="0.25">
      <c r="A33" s="91"/>
      <c r="B33" s="45"/>
      <c r="C33" s="45"/>
      <c r="D33" s="329" t="s">
        <v>815</v>
      </c>
      <c r="E33" s="330"/>
      <c r="F33" s="330"/>
      <c r="G33" s="330"/>
      <c r="H33" s="330"/>
      <c r="I33" s="368"/>
      <c r="J33" s="335">
        <v>39</v>
      </c>
      <c r="K33" s="336"/>
      <c r="L33" s="125"/>
      <c r="M33" s="125"/>
      <c r="N33" s="125"/>
      <c r="O33" s="126"/>
      <c r="P33" s="214"/>
    </row>
    <row r="34" spans="1:37" ht="14.1" customHeight="1" x14ac:dyDescent="0.25">
      <c r="A34" s="91"/>
      <c r="B34" s="45"/>
      <c r="C34" s="45"/>
      <c r="D34" s="340" t="s">
        <v>827</v>
      </c>
      <c r="E34" s="340"/>
      <c r="F34" s="340"/>
      <c r="G34" s="340"/>
      <c r="H34" s="340"/>
      <c r="I34" s="340"/>
      <c r="J34" s="337">
        <f>SUM(J32:K33)</f>
        <v>157</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52</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82</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7</v>
      </c>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16</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157</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887</v>
      </c>
    </row>
    <row r="48" spans="1:37" ht="14.1" customHeight="1" x14ac:dyDescent="0.25">
      <c r="A48" s="318" t="s">
        <v>956</v>
      </c>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900</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7"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06" t="str">
        <f>'CONTACT INFORMATION'!$A$24</f>
        <v>Mendocino</v>
      </c>
      <c r="H1" s="306"/>
      <c r="I1" s="307"/>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922</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882</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3" t="s">
        <v>958</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869</v>
      </c>
      <c r="C8" s="403"/>
      <c r="D8" s="184"/>
      <c r="E8" s="404"/>
      <c r="F8" s="404"/>
      <c r="G8" s="404"/>
      <c r="H8" s="180"/>
      <c r="I8" s="183"/>
    </row>
    <row r="9" spans="1:21" ht="13.8" x14ac:dyDescent="0.25">
      <c r="A9" s="165"/>
      <c r="B9" s="206"/>
      <c r="C9" s="396" t="s">
        <v>870</v>
      </c>
      <c r="D9" s="396"/>
      <c r="E9" s="396"/>
      <c r="F9" s="396"/>
      <c r="G9" s="386">
        <v>67</v>
      </c>
      <c r="H9" s="386"/>
      <c r="I9" s="183"/>
    </row>
    <row r="10" spans="1:21" ht="13.8" x14ac:dyDescent="0.25">
      <c r="A10" s="165"/>
      <c r="B10" s="206"/>
      <c r="C10" s="397" t="s">
        <v>871</v>
      </c>
      <c r="D10" s="397"/>
      <c r="E10" s="397"/>
      <c r="F10" s="397"/>
      <c r="G10" s="395">
        <v>128</v>
      </c>
      <c r="H10" s="395"/>
      <c r="I10" s="183"/>
    </row>
    <row r="11" spans="1:21" ht="13.8" x14ac:dyDescent="0.25">
      <c r="A11" s="165"/>
      <c r="B11" s="206"/>
      <c r="C11" s="396" t="s">
        <v>872</v>
      </c>
      <c r="D11" s="396"/>
      <c r="E11" s="396"/>
      <c r="F11" s="396"/>
      <c r="G11" s="386">
        <v>6</v>
      </c>
      <c r="H11" s="386"/>
      <c r="I11" s="183"/>
    </row>
    <row r="12" spans="1:21" ht="14.4" x14ac:dyDescent="0.3">
      <c r="A12" s="165"/>
      <c r="B12" s="177"/>
      <c r="C12" s="298" t="s">
        <v>827</v>
      </c>
      <c r="D12" s="298"/>
      <c r="E12" s="298"/>
      <c r="F12" s="298"/>
      <c r="G12" s="392">
        <f>SUM(G9:H11)</f>
        <v>201</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873</v>
      </c>
      <c r="C15" s="393"/>
      <c r="D15" s="393"/>
      <c r="E15" s="393"/>
      <c r="F15" s="393"/>
      <c r="G15" s="393"/>
      <c r="H15" s="393"/>
      <c r="I15" s="394"/>
    </row>
    <row r="16" spans="1:21" ht="13.8" x14ac:dyDescent="0.25">
      <c r="A16" s="102"/>
      <c r="B16" s="128"/>
      <c r="C16" s="297" t="s">
        <v>814</v>
      </c>
      <c r="D16" s="297"/>
      <c r="E16" s="297"/>
      <c r="F16" s="297"/>
      <c r="G16" s="386">
        <v>131</v>
      </c>
      <c r="H16" s="386"/>
      <c r="I16" s="98"/>
    </row>
    <row r="17" spans="1:9" ht="13.8" x14ac:dyDescent="0.25">
      <c r="A17" s="102"/>
      <c r="B17" s="128"/>
      <c r="C17" s="296" t="s">
        <v>815</v>
      </c>
      <c r="D17" s="296"/>
      <c r="E17" s="296"/>
      <c r="F17" s="296"/>
      <c r="G17" s="395">
        <v>70</v>
      </c>
      <c r="H17" s="395"/>
      <c r="I17" s="98"/>
    </row>
    <row r="18" spans="1:9" ht="14.4" x14ac:dyDescent="0.3">
      <c r="A18" s="102"/>
      <c r="B18" s="128"/>
      <c r="C18" s="298" t="s">
        <v>827</v>
      </c>
      <c r="D18" s="298"/>
      <c r="E18" s="298"/>
      <c r="F18" s="298"/>
      <c r="G18" s="405">
        <f>SUM(G16:H17)</f>
        <v>201</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6</v>
      </c>
      <c r="H22" s="386"/>
      <c r="I22" s="98"/>
    </row>
    <row r="23" spans="1:9" ht="13.8" x14ac:dyDescent="0.25">
      <c r="A23" s="102"/>
      <c r="B23" s="128"/>
      <c r="C23" s="296" t="s">
        <v>818</v>
      </c>
      <c r="D23" s="296"/>
      <c r="E23" s="296"/>
      <c r="F23" s="296"/>
      <c r="G23" s="406">
        <v>88</v>
      </c>
      <c r="H23" s="406"/>
      <c r="I23" s="98"/>
    </row>
    <row r="24" spans="1:9" ht="13.8" x14ac:dyDescent="0.25">
      <c r="A24" s="102"/>
      <c r="B24" s="128"/>
      <c r="C24" s="297" t="s">
        <v>817</v>
      </c>
      <c r="D24" s="297"/>
      <c r="E24" s="297"/>
      <c r="F24" s="297"/>
      <c r="G24" s="386">
        <v>81</v>
      </c>
      <c r="H24" s="386"/>
      <c r="I24" s="98"/>
    </row>
    <row r="25" spans="1:9" ht="13.8" x14ac:dyDescent="0.25">
      <c r="A25" s="102"/>
      <c r="B25" s="128"/>
      <c r="C25" s="302" t="s">
        <v>512</v>
      </c>
      <c r="D25" s="302"/>
      <c r="E25" s="302"/>
      <c r="F25" s="302"/>
      <c r="G25" s="395">
        <v>26</v>
      </c>
      <c r="H25" s="395"/>
      <c r="I25" s="98"/>
    </row>
    <row r="26" spans="1:9" ht="14.4" x14ac:dyDescent="0.3">
      <c r="A26" s="102"/>
      <c r="B26" s="128"/>
      <c r="C26" s="298" t="s">
        <v>827</v>
      </c>
      <c r="D26" s="298"/>
      <c r="E26" s="298"/>
      <c r="F26" s="298"/>
      <c r="G26" s="405">
        <f>SUM(G22:H25)</f>
        <v>201</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887</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Mendocino</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883</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959</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01" yWindow="644"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164"/>
  <sheetViews>
    <sheetView showGridLines="0" topLeftCell="A62" zoomScaleNormal="100" workbookViewId="0">
      <selection activeCell="J24" sqref="J24"/>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Mendocino</v>
      </c>
      <c r="I1" s="348"/>
      <c r="J1" s="349"/>
    </row>
    <row r="2" spans="1:13" ht="9" customHeight="1" x14ac:dyDescent="0.25">
      <c r="A2" s="45"/>
      <c r="B2" s="45"/>
      <c r="C2" s="45"/>
      <c r="D2" s="45"/>
      <c r="E2" s="45"/>
      <c r="F2" s="45"/>
      <c r="G2" s="45"/>
      <c r="H2" s="45"/>
      <c r="I2" s="45"/>
      <c r="J2" s="45"/>
    </row>
    <row r="3" spans="1:13" ht="12" customHeight="1" x14ac:dyDescent="0.25">
      <c r="A3" s="499" t="s">
        <v>913</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914</v>
      </c>
      <c r="B47" s="516"/>
      <c r="C47" s="516"/>
      <c r="D47" s="516"/>
      <c r="E47" s="516"/>
      <c r="F47" s="516"/>
      <c r="G47" s="516"/>
      <c r="H47" s="516"/>
      <c r="I47" s="516"/>
      <c r="J47" s="516"/>
    </row>
    <row r="48" spans="1:10" x14ac:dyDescent="0.25">
      <c r="A48" s="516"/>
      <c r="B48" s="516"/>
      <c r="C48" s="516"/>
      <c r="D48" s="516"/>
      <c r="E48" s="516"/>
      <c r="F48" s="516"/>
      <c r="G48" s="516"/>
      <c r="H48" s="516"/>
      <c r="I48" s="516"/>
      <c r="J48" s="516"/>
    </row>
    <row r="49" spans="1:11" x14ac:dyDescent="0.25">
      <c r="A49" s="516"/>
      <c r="B49" s="516"/>
      <c r="C49" s="516"/>
      <c r="D49" s="516"/>
      <c r="E49" s="516"/>
      <c r="F49" s="516"/>
      <c r="G49" s="516"/>
      <c r="H49" s="516"/>
      <c r="I49" s="516"/>
      <c r="J49" s="516"/>
    </row>
    <row r="50" spans="1:11" x14ac:dyDescent="0.25">
      <c r="A50" s="516"/>
      <c r="B50" s="516"/>
      <c r="C50" s="516"/>
      <c r="D50" s="516"/>
      <c r="E50" s="516"/>
      <c r="F50" s="516"/>
      <c r="G50" s="516"/>
      <c r="H50" s="516"/>
      <c r="I50" s="516"/>
      <c r="J50" s="516"/>
    </row>
    <row r="51" spans="1:11" x14ac:dyDescent="0.25">
      <c r="A51" s="516"/>
      <c r="B51" s="516"/>
      <c r="C51" s="516"/>
      <c r="D51" s="516"/>
      <c r="E51" s="516"/>
      <c r="F51" s="516"/>
      <c r="G51" s="516"/>
      <c r="H51" s="516"/>
      <c r="I51" s="516"/>
      <c r="J51" s="516"/>
    </row>
    <row r="52" spans="1:11" ht="12.75" hidden="1" customHeight="1" x14ac:dyDescent="0.25">
      <c r="A52" s="516"/>
      <c r="B52" s="516"/>
      <c r="C52" s="516"/>
      <c r="D52" s="516"/>
      <c r="E52" s="516"/>
      <c r="F52" s="516"/>
      <c r="G52" s="516"/>
      <c r="H52" s="516"/>
      <c r="I52" s="516"/>
      <c r="J52" s="516"/>
    </row>
    <row r="53" spans="1:11" ht="12.75" hidden="1" customHeight="1" x14ac:dyDescent="0.25">
      <c r="A53" s="516"/>
      <c r="B53" s="516"/>
      <c r="C53" s="516"/>
      <c r="D53" s="516"/>
      <c r="E53" s="516"/>
      <c r="F53" s="516"/>
      <c r="G53" s="516"/>
      <c r="H53" s="516"/>
      <c r="I53" s="516"/>
      <c r="J53" s="516"/>
    </row>
    <row r="54" spans="1:11" ht="12.75" hidden="1" customHeight="1" x14ac:dyDescent="0.25">
      <c r="A54" s="516"/>
      <c r="B54" s="516"/>
      <c r="C54" s="516"/>
      <c r="D54" s="516"/>
      <c r="E54" s="516"/>
      <c r="F54" s="516"/>
      <c r="G54" s="516"/>
      <c r="H54" s="516"/>
      <c r="I54" s="516"/>
      <c r="J54" s="516"/>
    </row>
    <row r="55" spans="1:11" ht="12.75" hidden="1" customHeight="1" x14ac:dyDescent="0.25">
      <c r="A55" s="516"/>
      <c r="B55" s="516"/>
      <c r="C55" s="516"/>
      <c r="D55" s="516"/>
      <c r="E55" s="516"/>
      <c r="F55" s="516"/>
      <c r="G55" s="516"/>
      <c r="H55" s="516"/>
      <c r="I55" s="516"/>
      <c r="J55" s="516"/>
    </row>
    <row r="56" spans="1:11" x14ac:dyDescent="0.25">
      <c r="A56" s="516"/>
      <c r="B56" s="516"/>
      <c r="C56" s="516"/>
      <c r="D56" s="516"/>
      <c r="E56" s="516"/>
      <c r="F56" s="516"/>
      <c r="G56" s="516"/>
      <c r="H56" s="516"/>
      <c r="I56" s="516"/>
      <c r="J56" s="516"/>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Mendocino</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5" t="s">
        <v>841</v>
      </c>
      <c r="C81" s="515"/>
      <c r="D81" s="515"/>
      <c r="E81" s="515"/>
      <c r="F81" s="515"/>
      <c r="G81" s="515"/>
      <c r="H81" s="515"/>
      <c r="I81" s="515"/>
      <c r="J81" s="56"/>
    </row>
    <row r="82" spans="1:10" x14ac:dyDescent="0.25">
      <c r="A82" s="45"/>
      <c r="B82" s="515"/>
      <c r="C82" s="515"/>
      <c r="D82" s="515"/>
      <c r="E82" s="515"/>
      <c r="F82" s="515"/>
      <c r="G82" s="515"/>
      <c r="H82" s="515"/>
      <c r="I82" s="515"/>
      <c r="J82" s="56"/>
    </row>
    <row r="83" spans="1:10" x14ac:dyDescent="0.25">
      <c r="A83" s="45"/>
      <c r="B83" s="515"/>
      <c r="C83" s="515"/>
      <c r="D83" s="515"/>
      <c r="E83" s="515"/>
      <c r="F83" s="515"/>
      <c r="G83" s="515"/>
      <c r="H83" s="515"/>
      <c r="I83" s="515"/>
      <c r="J83" s="56"/>
    </row>
    <row r="84" spans="1:10" ht="12.9" customHeight="1" x14ac:dyDescent="0.25">
      <c r="A84" s="45"/>
      <c r="B84" s="515"/>
      <c r="C84" s="515"/>
      <c r="D84" s="515"/>
      <c r="E84" s="515"/>
      <c r="F84" s="515"/>
      <c r="G84" s="515"/>
      <c r="H84" s="515"/>
      <c r="I84" s="515"/>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919</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915</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Mendocino</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923</v>
      </c>
      <c r="F128" s="506"/>
      <c r="G128" s="506"/>
      <c r="H128" s="506"/>
      <c r="I128" s="506"/>
      <c r="J128" s="507"/>
    </row>
    <row r="129" spans="1:16" ht="12.75" customHeight="1" x14ac:dyDescent="0.25">
      <c r="A129" s="494" t="s">
        <v>911</v>
      </c>
      <c r="B129" s="495"/>
      <c r="C129" s="495"/>
      <c r="D129" s="496"/>
      <c r="E129" s="508"/>
      <c r="F129" s="509"/>
      <c r="G129" s="509"/>
      <c r="H129" s="509"/>
      <c r="I129" s="509"/>
      <c r="J129" s="510"/>
    </row>
    <row r="130" spans="1:16" x14ac:dyDescent="0.25">
      <c r="A130" s="497" t="s">
        <v>912</v>
      </c>
      <c r="B130" s="498"/>
      <c r="C130" s="498"/>
      <c r="D130" s="498"/>
      <c r="E130" s="470" t="s">
        <v>536</v>
      </c>
      <c r="F130" s="513"/>
      <c r="G130" s="513"/>
      <c r="H130" s="513"/>
      <c r="I130" s="513"/>
      <c r="J130" s="514"/>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c r="F132" s="448"/>
      <c r="G132" s="448"/>
      <c r="H132" s="448"/>
      <c r="I132" s="449"/>
      <c r="J132" s="449"/>
    </row>
    <row r="133" spans="1:16" x14ac:dyDescent="0.25">
      <c r="A133" s="502" t="s">
        <v>528</v>
      </c>
      <c r="B133" s="502"/>
      <c r="C133" s="502"/>
      <c r="D133" s="502"/>
      <c r="E133" s="431"/>
      <c r="F133" s="431"/>
      <c r="G133" s="432"/>
      <c r="H133" s="432"/>
      <c r="I133" s="447"/>
      <c r="J133" s="447"/>
    </row>
    <row r="134" spans="1:16" x14ac:dyDescent="0.25">
      <c r="A134" s="501" t="s">
        <v>529</v>
      </c>
      <c r="B134" s="501"/>
      <c r="C134" s="501"/>
      <c r="D134" s="501"/>
      <c r="E134" s="448"/>
      <c r="F134" s="448"/>
      <c r="G134" s="448"/>
      <c r="H134" s="448"/>
      <c r="I134" s="449"/>
      <c r="J134" s="449"/>
    </row>
    <row r="135" spans="1:16" x14ac:dyDescent="0.25">
      <c r="A135" s="502" t="s">
        <v>530</v>
      </c>
      <c r="B135" s="502"/>
      <c r="C135" s="502"/>
      <c r="D135" s="502"/>
      <c r="E135" s="431">
        <v>89987</v>
      </c>
      <c r="F135" s="431"/>
      <c r="G135" s="432">
        <v>5013</v>
      </c>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v>4499</v>
      </c>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1"/>
    </row>
    <row r="142" spans="1:16" x14ac:dyDescent="0.25">
      <c r="A142" s="469" t="s">
        <v>534</v>
      </c>
      <c r="B142" s="469"/>
      <c r="C142" s="469"/>
      <c r="D142" s="469"/>
      <c r="E142" s="436">
        <f>SUM(E132:E141)</f>
        <v>94486</v>
      </c>
      <c r="F142" s="436"/>
      <c r="G142" s="436">
        <f>SUM(G132:G141)</f>
        <v>5013</v>
      </c>
      <c r="H142" s="436"/>
      <c r="I142" s="436">
        <f>SUM(I132:I141)</f>
        <v>0</v>
      </c>
      <c r="J142" s="436"/>
      <c r="L142" s="131"/>
    </row>
    <row r="143" spans="1:16" ht="14.25" customHeight="1" x14ac:dyDescent="0.25">
      <c r="A143" s="485" t="s">
        <v>860</v>
      </c>
      <c r="B143" s="486"/>
      <c r="C143" s="486"/>
      <c r="D143" s="486"/>
      <c r="E143" s="486"/>
      <c r="F143" s="486"/>
      <c r="G143" s="486"/>
      <c r="H143" s="486"/>
      <c r="I143" s="486"/>
      <c r="J143" s="487"/>
      <c r="L143" s="131"/>
    </row>
    <row r="144" spans="1:16" ht="14.25" customHeight="1" x14ac:dyDescent="0.25">
      <c r="A144" s="488" t="s">
        <v>861</v>
      </c>
      <c r="B144" s="489"/>
      <c r="C144" s="489"/>
      <c r="D144" s="489"/>
      <c r="E144" s="489"/>
      <c r="F144" s="489"/>
      <c r="G144" s="489"/>
      <c r="H144" s="489"/>
      <c r="I144" s="489"/>
      <c r="J144" s="490"/>
      <c r="L144" s="131"/>
    </row>
    <row r="145" spans="1:12" ht="14.25" customHeight="1" x14ac:dyDescent="0.25">
      <c r="A145" s="488" t="s">
        <v>862</v>
      </c>
      <c r="B145" s="489"/>
      <c r="C145" s="489"/>
      <c r="D145" s="489"/>
      <c r="E145" s="489"/>
      <c r="F145" s="489"/>
      <c r="G145" s="489"/>
      <c r="H145" s="489"/>
      <c r="I145" s="489"/>
      <c r="J145" s="490"/>
      <c r="L145" s="131"/>
    </row>
    <row r="146" spans="1:12" ht="14.25" customHeight="1" x14ac:dyDescent="0.25">
      <c r="A146" s="491" t="s">
        <v>863</v>
      </c>
      <c r="B146" s="492"/>
      <c r="C146" s="492"/>
      <c r="D146" s="492"/>
      <c r="E146" s="492"/>
      <c r="F146" s="492"/>
      <c r="G146" s="492"/>
      <c r="H146" s="492"/>
      <c r="I146" s="492"/>
      <c r="J146" s="493"/>
      <c r="L146" s="131"/>
    </row>
    <row r="147" spans="1:12" ht="15" customHeight="1" x14ac:dyDescent="0.25">
      <c r="A147" s="460" t="s">
        <v>946</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1"/>
    </row>
    <row r="158" spans="1:12" ht="15" customHeight="1" x14ac:dyDescent="0.25">
      <c r="A158" s="463"/>
      <c r="B158" s="464"/>
      <c r="C158" s="464"/>
      <c r="D158" s="464"/>
      <c r="E158" s="464"/>
      <c r="F158" s="464"/>
      <c r="G158" s="464"/>
      <c r="H158" s="464"/>
      <c r="I158" s="464"/>
      <c r="J158" s="465"/>
      <c r="L158" s="131"/>
    </row>
    <row r="159" spans="1:12" ht="15" customHeight="1" x14ac:dyDescent="0.25">
      <c r="A159" s="463"/>
      <c r="B159" s="464"/>
      <c r="C159" s="464"/>
      <c r="D159" s="464"/>
      <c r="E159" s="464"/>
      <c r="F159" s="464"/>
      <c r="G159" s="464"/>
      <c r="H159" s="464"/>
      <c r="I159" s="464"/>
      <c r="J159" s="465"/>
      <c r="L159" s="131"/>
    </row>
    <row r="160" spans="1:12" ht="15" customHeight="1" x14ac:dyDescent="0.25">
      <c r="A160" s="463"/>
      <c r="B160" s="464"/>
      <c r="C160" s="464"/>
      <c r="D160" s="464"/>
      <c r="E160" s="464"/>
      <c r="F160" s="464"/>
      <c r="G160" s="464"/>
      <c r="H160" s="464"/>
      <c r="I160" s="464"/>
      <c r="J160" s="465"/>
      <c r="L160" s="131"/>
    </row>
    <row r="161" spans="1:12" ht="15" customHeight="1" x14ac:dyDescent="0.25">
      <c r="A161" s="463"/>
      <c r="B161" s="464"/>
      <c r="C161" s="464"/>
      <c r="D161" s="464"/>
      <c r="E161" s="464"/>
      <c r="F161" s="464"/>
      <c r="G161" s="464"/>
      <c r="H161" s="464"/>
      <c r="I161" s="464"/>
      <c r="J161" s="465"/>
      <c r="L161" s="131"/>
    </row>
    <row r="162" spans="1:12" ht="15" customHeight="1" x14ac:dyDescent="0.25">
      <c r="A162" s="463"/>
      <c r="B162" s="464"/>
      <c r="C162" s="464"/>
      <c r="D162" s="464"/>
      <c r="E162" s="464"/>
      <c r="F162" s="464"/>
      <c r="G162" s="464"/>
      <c r="H162" s="464"/>
      <c r="I162" s="464"/>
      <c r="J162" s="465"/>
      <c r="L162" s="131"/>
    </row>
    <row r="163" spans="1:12" ht="15" customHeight="1" x14ac:dyDescent="0.25">
      <c r="A163" s="463"/>
      <c r="B163" s="464"/>
      <c r="C163" s="464"/>
      <c r="D163" s="464"/>
      <c r="E163" s="464"/>
      <c r="F163" s="464"/>
      <c r="G163" s="464"/>
      <c r="H163" s="464"/>
      <c r="I163" s="464"/>
      <c r="J163" s="465"/>
      <c r="L163" s="131"/>
    </row>
    <row r="164" spans="1:12" ht="15" customHeight="1" x14ac:dyDescent="0.25">
      <c r="A164" s="463"/>
      <c r="B164" s="464"/>
      <c r="C164" s="464"/>
      <c r="D164" s="464"/>
      <c r="E164" s="464"/>
      <c r="F164" s="464"/>
      <c r="G164" s="464"/>
      <c r="H164" s="464"/>
      <c r="I164" s="464"/>
      <c r="J164" s="465"/>
      <c r="L164" s="131"/>
    </row>
    <row r="165" spans="1:12" ht="15" customHeight="1" x14ac:dyDescent="0.25">
      <c r="A165" s="463"/>
      <c r="B165" s="464"/>
      <c r="C165" s="464"/>
      <c r="D165" s="464"/>
      <c r="E165" s="464"/>
      <c r="F165" s="464"/>
      <c r="G165" s="464"/>
      <c r="H165" s="464"/>
      <c r="I165" s="464"/>
      <c r="J165" s="465"/>
      <c r="L165" s="131"/>
    </row>
    <row r="166" spans="1:12" ht="15" customHeight="1" x14ac:dyDescent="0.25">
      <c r="A166" s="463"/>
      <c r="B166" s="464"/>
      <c r="C166" s="464"/>
      <c r="D166" s="464"/>
      <c r="E166" s="464"/>
      <c r="F166" s="464"/>
      <c r="G166" s="464"/>
      <c r="H166" s="464"/>
      <c r="I166" s="464"/>
      <c r="J166" s="465"/>
      <c r="L166" s="131"/>
    </row>
    <row r="167" spans="1:12" ht="15" customHeight="1" x14ac:dyDescent="0.25">
      <c r="A167" s="463"/>
      <c r="B167" s="464"/>
      <c r="C167" s="464"/>
      <c r="D167" s="464"/>
      <c r="E167" s="464"/>
      <c r="F167" s="464"/>
      <c r="G167" s="464"/>
      <c r="H167" s="464"/>
      <c r="I167" s="464"/>
      <c r="J167" s="465"/>
      <c r="L167" s="131"/>
    </row>
    <row r="168" spans="1:12" ht="15" customHeight="1" x14ac:dyDescent="0.25">
      <c r="A168" s="463"/>
      <c r="B168" s="464"/>
      <c r="C168" s="464"/>
      <c r="D168" s="464"/>
      <c r="E168" s="464"/>
      <c r="F168" s="464"/>
      <c r="G168" s="464"/>
      <c r="H168" s="464"/>
      <c r="I168" s="464"/>
      <c r="J168" s="465"/>
      <c r="L168" s="131"/>
    </row>
    <row r="169" spans="1:12" ht="15" customHeight="1" x14ac:dyDescent="0.25">
      <c r="A169" s="463"/>
      <c r="B169" s="464"/>
      <c r="C169" s="464"/>
      <c r="D169" s="464"/>
      <c r="E169" s="464"/>
      <c r="F169" s="464"/>
      <c r="G169" s="464"/>
      <c r="H169" s="464"/>
      <c r="I169" s="464"/>
      <c r="J169" s="465"/>
      <c r="L169" s="131"/>
    </row>
    <row r="170" spans="1:12" ht="15" customHeight="1" x14ac:dyDescent="0.25">
      <c r="A170" s="463"/>
      <c r="B170" s="464"/>
      <c r="C170" s="464"/>
      <c r="D170" s="464"/>
      <c r="E170" s="464"/>
      <c r="F170" s="464"/>
      <c r="G170" s="464"/>
      <c r="H170" s="464"/>
      <c r="I170" s="464"/>
      <c r="J170" s="465"/>
      <c r="K170" s="189"/>
      <c r="L170" s="189"/>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Mendocino</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505" t="s">
        <v>924</v>
      </c>
      <c r="F180" s="506"/>
      <c r="G180" s="506"/>
      <c r="H180" s="506"/>
      <c r="I180" s="506"/>
      <c r="J180" s="507"/>
    </row>
    <row r="181" spans="1:20" ht="12.75" customHeight="1" x14ac:dyDescent="0.25">
      <c r="A181" s="494" t="s">
        <v>911</v>
      </c>
      <c r="B181" s="495"/>
      <c r="C181" s="495"/>
      <c r="D181" s="496"/>
      <c r="E181" s="508"/>
      <c r="F181" s="509"/>
      <c r="G181" s="509"/>
      <c r="H181" s="509"/>
      <c r="I181" s="509"/>
      <c r="J181" s="510"/>
    </row>
    <row r="182" spans="1:20" x14ac:dyDescent="0.25">
      <c r="A182" s="497" t="s">
        <v>912</v>
      </c>
      <c r="B182" s="498"/>
      <c r="C182" s="498"/>
      <c r="D182" s="498"/>
      <c r="E182" s="470" t="s">
        <v>502</v>
      </c>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849</v>
      </c>
      <c r="J183" s="476"/>
      <c r="K183" s="39"/>
      <c r="L183" s="39"/>
      <c r="M183" s="39"/>
      <c r="N183" s="39"/>
      <c r="O183" s="39"/>
      <c r="P183" s="39"/>
      <c r="Q183" s="39"/>
      <c r="R183" s="39"/>
      <c r="S183" s="39"/>
      <c r="T183"/>
    </row>
    <row r="184" spans="1:20" x14ac:dyDescent="0.25">
      <c r="A184" s="440" t="s">
        <v>527</v>
      </c>
      <c r="B184" s="441"/>
      <c r="C184" s="441"/>
      <c r="D184" s="442"/>
      <c r="E184" s="448"/>
      <c r="F184" s="448"/>
      <c r="G184" s="448">
        <v>18478</v>
      </c>
      <c r="H184" s="448"/>
      <c r="I184" s="449"/>
      <c r="J184" s="449"/>
    </row>
    <row r="185" spans="1:20" x14ac:dyDescent="0.25">
      <c r="A185" s="444" t="s">
        <v>528</v>
      </c>
      <c r="B185" s="445"/>
      <c r="C185" s="445"/>
      <c r="D185" s="446"/>
      <c r="E185" s="431"/>
      <c r="F185" s="431"/>
      <c r="G185" s="432"/>
      <c r="H185" s="432"/>
      <c r="I185" s="447"/>
      <c r="J185" s="447"/>
    </row>
    <row r="186" spans="1:20" x14ac:dyDescent="0.25">
      <c r="A186" s="440" t="s">
        <v>529</v>
      </c>
      <c r="B186" s="441"/>
      <c r="C186" s="441"/>
      <c r="D186" s="442"/>
      <c r="E186" s="448"/>
      <c r="F186" s="448"/>
      <c r="G186" s="448">
        <v>12106</v>
      </c>
      <c r="H186" s="448"/>
      <c r="I186" s="449"/>
      <c r="J186" s="449"/>
    </row>
    <row r="187" spans="1:20" x14ac:dyDescent="0.25">
      <c r="A187" s="444" t="s">
        <v>530</v>
      </c>
      <c r="B187" s="445"/>
      <c r="C187" s="445"/>
      <c r="D187" s="446"/>
      <c r="E187" s="431"/>
      <c r="F187" s="431"/>
      <c r="G187" s="432"/>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v>1529</v>
      </c>
      <c r="H189" s="432"/>
      <c r="I189" s="447"/>
      <c r="J189" s="447"/>
    </row>
    <row r="190" spans="1:20" x14ac:dyDescent="0.25">
      <c r="A190" s="440" t="s">
        <v>537</v>
      </c>
      <c r="B190" s="441"/>
      <c r="C190" s="441"/>
      <c r="D190" s="442"/>
      <c r="E190" s="443"/>
      <c r="F190" s="443"/>
      <c r="G190" s="443"/>
      <c r="H190" s="443"/>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0</v>
      </c>
      <c r="F194" s="436"/>
      <c r="G194" s="436">
        <f>SUM(G184:G193)</f>
        <v>32113</v>
      </c>
      <c r="H194" s="436"/>
      <c r="I194" s="436">
        <f>SUM(I184:I193)</f>
        <v>0</v>
      </c>
      <c r="J194" s="436"/>
    </row>
    <row r="195" spans="1:19" s="1" customFormat="1" ht="14.25" customHeight="1" x14ac:dyDescent="0.25">
      <c r="A195" s="485" t="s">
        <v>860</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861</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862</v>
      </c>
      <c r="B197" s="489"/>
      <c r="C197" s="489"/>
      <c r="D197" s="489"/>
      <c r="E197" s="489"/>
      <c r="F197" s="489"/>
      <c r="G197" s="489"/>
      <c r="H197" s="489"/>
      <c r="I197" s="489"/>
      <c r="J197" s="490"/>
    </row>
    <row r="198" spans="1:19" ht="14.25" customHeight="1" x14ac:dyDescent="0.25">
      <c r="A198" s="491" t="s">
        <v>863</v>
      </c>
      <c r="B198" s="492"/>
      <c r="C198" s="492"/>
      <c r="D198" s="492"/>
      <c r="E198" s="492"/>
      <c r="F198" s="492"/>
      <c r="G198" s="492"/>
      <c r="H198" s="492"/>
      <c r="I198" s="492"/>
      <c r="J198" s="493"/>
    </row>
    <row r="199" spans="1:19" ht="15.75" customHeight="1" x14ac:dyDescent="0.25">
      <c r="A199" s="318" t="s">
        <v>944</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Mendocino</v>
      </c>
      <c r="I230" s="348"/>
      <c r="J230" s="349"/>
    </row>
    <row r="231" spans="1:10" ht="8.1" customHeight="1" x14ac:dyDescent="0.25">
      <c r="A231" s="163"/>
      <c r="B231" s="163"/>
      <c r="C231" s="163"/>
      <c r="D231" s="163"/>
      <c r="E231" s="163"/>
      <c r="F231" s="163"/>
      <c r="G231" s="163"/>
      <c r="H231" s="163"/>
      <c r="I231" s="163"/>
      <c r="J231" s="163"/>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17"/>
      <c r="C233" s="517"/>
      <c r="D233" s="518"/>
      <c r="E233" s="505" t="s">
        <v>482</v>
      </c>
      <c r="F233" s="506"/>
      <c r="G233" s="506"/>
      <c r="H233" s="506"/>
      <c r="I233" s="506"/>
      <c r="J233" s="507"/>
    </row>
    <row r="234" spans="1:10" ht="12.75" customHeight="1" x14ac:dyDescent="0.25">
      <c r="A234" s="494" t="s">
        <v>911</v>
      </c>
      <c r="B234" s="495"/>
      <c r="C234" s="495"/>
      <c r="D234" s="496"/>
      <c r="E234" s="508"/>
      <c r="F234" s="509"/>
      <c r="G234" s="509"/>
      <c r="H234" s="509"/>
      <c r="I234" s="509"/>
      <c r="J234" s="510"/>
    </row>
    <row r="235" spans="1:10" x14ac:dyDescent="0.25">
      <c r="A235" s="519" t="s">
        <v>912</v>
      </c>
      <c r="B235" s="520"/>
      <c r="C235" s="520"/>
      <c r="D235" s="521"/>
      <c r="E235" s="470" t="s">
        <v>482</v>
      </c>
      <c r="F235" s="471"/>
      <c r="G235" s="471"/>
      <c r="H235" s="471"/>
      <c r="I235" s="471"/>
      <c r="J235" s="472"/>
    </row>
    <row r="236" spans="1:10" ht="27" customHeight="1" x14ac:dyDescent="0.25">
      <c r="A236" s="157"/>
      <c r="B236" s="208"/>
      <c r="C236" s="208"/>
      <c r="D236" s="208"/>
      <c r="E236" s="473" t="s">
        <v>535</v>
      </c>
      <c r="F236" s="474"/>
      <c r="G236" s="473" t="s">
        <v>533</v>
      </c>
      <c r="H236" s="474"/>
      <c r="I236" s="475" t="s">
        <v>849</v>
      </c>
      <c r="J236" s="476"/>
    </row>
    <row r="237" spans="1:10" x14ac:dyDescent="0.25">
      <c r="A237" s="440" t="s">
        <v>527</v>
      </c>
      <c r="B237" s="441"/>
      <c r="C237" s="441"/>
      <c r="D237" s="442"/>
      <c r="E237" s="448"/>
      <c r="F237" s="448"/>
      <c r="G237" s="448"/>
      <c r="H237" s="448"/>
      <c r="I237" s="449"/>
      <c r="J237" s="449"/>
    </row>
    <row r="238" spans="1:10" x14ac:dyDescent="0.25">
      <c r="A238" s="444" t="s">
        <v>528</v>
      </c>
      <c r="B238" s="445"/>
      <c r="C238" s="445"/>
      <c r="D238" s="446"/>
      <c r="E238" s="431"/>
      <c r="F238" s="431"/>
      <c r="G238" s="432"/>
      <c r="H238" s="432"/>
      <c r="I238" s="447"/>
      <c r="J238" s="447"/>
    </row>
    <row r="239" spans="1:10" x14ac:dyDescent="0.25">
      <c r="A239" s="440" t="s">
        <v>529</v>
      </c>
      <c r="B239" s="441"/>
      <c r="C239" s="441"/>
      <c r="D239" s="442"/>
      <c r="E239" s="448"/>
      <c r="F239" s="448"/>
      <c r="G239" s="448">
        <v>4411</v>
      </c>
      <c r="H239" s="448"/>
      <c r="I239" s="449"/>
      <c r="J239" s="449"/>
    </row>
    <row r="240" spans="1:10" x14ac:dyDescent="0.25">
      <c r="A240" s="444" t="s">
        <v>530</v>
      </c>
      <c r="B240" s="445"/>
      <c r="C240" s="445"/>
      <c r="D240" s="446"/>
      <c r="E240" s="431"/>
      <c r="F240" s="431"/>
      <c r="G240" s="432"/>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c r="F242" s="431"/>
      <c r="G242" s="432">
        <v>221</v>
      </c>
      <c r="H242" s="432"/>
      <c r="I242" s="447"/>
      <c r="J242" s="447"/>
    </row>
    <row r="243" spans="1:10" x14ac:dyDescent="0.25">
      <c r="A243" s="440" t="s">
        <v>537</v>
      </c>
      <c r="B243" s="441"/>
      <c r="C243" s="441"/>
      <c r="D243" s="442"/>
      <c r="E243" s="443"/>
      <c r="F243" s="443"/>
      <c r="G243" s="443"/>
      <c r="H243" s="443"/>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0</v>
      </c>
      <c r="F247" s="436"/>
      <c r="G247" s="436">
        <f>SUM(G237:G246)</f>
        <v>4632</v>
      </c>
      <c r="H247" s="436"/>
      <c r="I247" s="436">
        <f>SUM(I237:I246)</f>
        <v>0</v>
      </c>
      <c r="J247" s="436"/>
    </row>
    <row r="248" spans="1:10" ht="12.75" customHeight="1" x14ac:dyDescent="0.25">
      <c r="A248" s="485" t="s">
        <v>860</v>
      </c>
      <c r="B248" s="486"/>
      <c r="C248" s="486"/>
      <c r="D248" s="486"/>
      <c r="E248" s="486"/>
      <c r="F248" s="486"/>
      <c r="G248" s="486"/>
      <c r="H248" s="486"/>
      <c r="I248" s="486"/>
      <c r="J248" s="487"/>
    </row>
    <row r="249" spans="1:10" ht="12.75" customHeight="1" x14ac:dyDescent="0.25">
      <c r="A249" s="488" t="s">
        <v>861</v>
      </c>
      <c r="B249" s="489"/>
      <c r="C249" s="489"/>
      <c r="D249" s="489"/>
      <c r="E249" s="489"/>
      <c r="F249" s="489"/>
      <c r="G249" s="489"/>
      <c r="H249" s="489"/>
      <c r="I249" s="489"/>
      <c r="J249" s="490"/>
    </row>
    <row r="250" spans="1:10" ht="12.75" customHeight="1" x14ac:dyDescent="0.25">
      <c r="A250" s="488" t="s">
        <v>862</v>
      </c>
      <c r="B250" s="489"/>
      <c r="C250" s="489"/>
      <c r="D250" s="489"/>
      <c r="E250" s="489"/>
      <c r="F250" s="489"/>
      <c r="G250" s="489"/>
      <c r="H250" s="489"/>
      <c r="I250" s="489"/>
      <c r="J250" s="490"/>
    </row>
    <row r="251" spans="1:10" ht="12.75" customHeight="1" x14ac:dyDescent="0.25">
      <c r="A251" s="491" t="s">
        <v>863</v>
      </c>
      <c r="B251" s="492"/>
      <c r="C251" s="492"/>
      <c r="D251" s="492"/>
      <c r="E251" s="492"/>
      <c r="F251" s="492"/>
      <c r="G251" s="492"/>
      <c r="H251" s="492"/>
      <c r="I251" s="492"/>
      <c r="J251" s="493"/>
    </row>
    <row r="252" spans="1:10" x14ac:dyDescent="0.25">
      <c r="A252" s="318" t="s">
        <v>947</v>
      </c>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0" t="s">
        <v>848</v>
      </c>
      <c r="B288" s="351"/>
      <c r="C288" s="351"/>
      <c r="D288" s="351"/>
      <c r="E288" s="351"/>
      <c r="F288" s="351"/>
      <c r="G288" s="351"/>
      <c r="H288" s="348" t="str">
        <f>'CONTACT INFORMATION'!$A$24</f>
        <v>Mendocino</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05" t="s">
        <v>925</v>
      </c>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2" t="s">
        <v>808</v>
      </c>
      <c r="B293" s="523"/>
      <c r="C293" s="523"/>
      <c r="D293" s="524"/>
      <c r="E293" s="470" t="s">
        <v>493</v>
      </c>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0" t="s">
        <v>527</v>
      </c>
      <c r="B295" s="441"/>
      <c r="C295" s="441"/>
      <c r="D295" s="442"/>
      <c r="E295" s="448"/>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c r="H297" s="448"/>
      <c r="I297" s="449"/>
      <c r="J297" s="449"/>
    </row>
    <row r="298" spans="1:10" x14ac:dyDescent="0.25">
      <c r="A298" s="444" t="s">
        <v>530</v>
      </c>
      <c r="B298" s="445"/>
      <c r="C298" s="445"/>
      <c r="D298" s="446"/>
      <c r="E298" s="431"/>
      <c r="F298" s="431"/>
      <c r="G298" s="432">
        <v>23688</v>
      </c>
      <c r="H298" s="432"/>
      <c r="I298" s="447">
        <v>44640</v>
      </c>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v>1184</v>
      </c>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0</v>
      </c>
      <c r="F305" s="436"/>
      <c r="G305" s="436">
        <f>SUM(G295:G304)</f>
        <v>24872</v>
      </c>
      <c r="H305" s="436"/>
      <c r="I305" s="436">
        <f>SUM(I295:I304)</f>
        <v>44640</v>
      </c>
      <c r="J305" s="436"/>
    </row>
    <row r="306" spans="1:10" x14ac:dyDescent="0.25">
      <c r="A306" s="485" t="s">
        <v>860</v>
      </c>
      <c r="B306" s="486"/>
      <c r="C306" s="486"/>
      <c r="D306" s="486"/>
      <c r="E306" s="486"/>
      <c r="F306" s="486"/>
      <c r="G306" s="486"/>
      <c r="H306" s="486"/>
      <c r="I306" s="486"/>
      <c r="J306" s="487"/>
    </row>
    <row r="307" spans="1:10" x14ac:dyDescent="0.25">
      <c r="A307" s="488" t="s">
        <v>861</v>
      </c>
      <c r="B307" s="489"/>
      <c r="C307" s="489"/>
      <c r="D307" s="489"/>
      <c r="E307" s="489"/>
      <c r="F307" s="489"/>
      <c r="G307" s="489"/>
      <c r="H307" s="489"/>
      <c r="I307" s="489"/>
      <c r="J307" s="490"/>
    </row>
    <row r="308" spans="1:10" x14ac:dyDescent="0.25">
      <c r="A308" s="488" t="s">
        <v>862</v>
      </c>
      <c r="B308" s="489"/>
      <c r="C308" s="489"/>
      <c r="D308" s="489"/>
      <c r="E308" s="489"/>
      <c r="F308" s="489"/>
      <c r="G308" s="489"/>
      <c r="H308" s="489"/>
      <c r="I308" s="489"/>
      <c r="J308" s="490"/>
    </row>
    <row r="309" spans="1:10" x14ac:dyDescent="0.25">
      <c r="A309" s="491" t="s">
        <v>863</v>
      </c>
      <c r="B309" s="492"/>
      <c r="C309" s="492"/>
      <c r="D309" s="492"/>
      <c r="E309" s="492"/>
      <c r="F309" s="492"/>
      <c r="G309" s="492"/>
      <c r="H309" s="492"/>
      <c r="I309" s="492"/>
      <c r="J309" s="493"/>
    </row>
    <row r="310" spans="1:10" x14ac:dyDescent="0.25">
      <c r="A310" s="318" t="s">
        <v>948</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0" t="s">
        <v>848</v>
      </c>
      <c r="B346" s="351"/>
      <c r="C346" s="351"/>
      <c r="D346" s="351"/>
      <c r="E346" s="351"/>
      <c r="F346" s="351"/>
      <c r="G346" s="351"/>
      <c r="H346" s="348" t="str">
        <f>'CONTACT INFORMATION'!$A$24</f>
        <v>Mendocino</v>
      </c>
      <c r="I346" s="348"/>
      <c r="J346" s="349"/>
    </row>
    <row r="347" spans="1:10" ht="8.1" customHeight="1" x14ac:dyDescent="0.25">
      <c r="A347" s="163"/>
      <c r="B347" s="163"/>
      <c r="C347" s="163"/>
      <c r="D347" s="163"/>
      <c r="E347" s="163"/>
      <c r="F347" s="163"/>
      <c r="G347" s="163"/>
      <c r="H347" s="163"/>
      <c r="I347" s="163"/>
      <c r="J347" s="163"/>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525" t="s">
        <v>926</v>
      </c>
      <c r="F349" s="526"/>
      <c r="G349" s="526"/>
      <c r="H349" s="526"/>
      <c r="I349" s="526"/>
      <c r="J349" s="527"/>
    </row>
    <row r="350" spans="1:10" x14ac:dyDescent="0.25">
      <c r="A350" s="494" t="s">
        <v>853</v>
      </c>
      <c r="B350" s="495"/>
      <c r="C350" s="495"/>
      <c r="D350" s="496"/>
      <c r="E350" s="528"/>
      <c r="F350" s="529"/>
      <c r="G350" s="529"/>
      <c r="H350" s="529"/>
      <c r="I350" s="529"/>
      <c r="J350" s="530"/>
    </row>
    <row r="351" spans="1:10" x14ac:dyDescent="0.25">
      <c r="A351" s="522" t="s">
        <v>808</v>
      </c>
      <c r="B351" s="523"/>
      <c r="C351" s="523"/>
      <c r="D351" s="524"/>
      <c r="E351" s="470" t="s">
        <v>470</v>
      </c>
      <c r="F351" s="471"/>
      <c r="G351" s="471"/>
      <c r="H351" s="471"/>
      <c r="I351" s="471"/>
      <c r="J351" s="472"/>
    </row>
    <row r="352" spans="1:10" ht="27" customHeight="1" x14ac:dyDescent="0.25">
      <c r="A352" s="157"/>
      <c r="B352" s="208"/>
      <c r="C352" s="208"/>
      <c r="D352" s="208"/>
      <c r="E352" s="473" t="s">
        <v>535</v>
      </c>
      <c r="F352" s="474"/>
      <c r="G352" s="473" t="s">
        <v>533</v>
      </c>
      <c r="H352" s="474"/>
      <c r="I352" s="475" t="s">
        <v>849</v>
      </c>
      <c r="J352" s="476"/>
    </row>
    <row r="353" spans="1:10" x14ac:dyDescent="0.25">
      <c r="A353" s="440" t="s">
        <v>527</v>
      </c>
      <c r="B353" s="441"/>
      <c r="C353" s="441"/>
      <c r="D353" s="442"/>
      <c r="E353" s="448"/>
      <c r="F353" s="448"/>
      <c r="G353" s="448"/>
      <c r="H353" s="448"/>
      <c r="I353" s="449"/>
      <c r="J353" s="449"/>
    </row>
    <row r="354" spans="1:10" x14ac:dyDescent="0.25">
      <c r="A354" s="444" t="s">
        <v>528</v>
      </c>
      <c r="B354" s="445"/>
      <c r="C354" s="445"/>
      <c r="D354" s="446"/>
      <c r="E354" s="431"/>
      <c r="F354" s="431"/>
      <c r="G354" s="432"/>
      <c r="H354" s="432"/>
      <c r="I354" s="447"/>
      <c r="J354" s="447"/>
    </row>
    <row r="355" spans="1:10" x14ac:dyDescent="0.25">
      <c r="A355" s="440" t="s">
        <v>529</v>
      </c>
      <c r="B355" s="441"/>
      <c r="C355" s="441"/>
      <c r="D355" s="442"/>
      <c r="E355" s="448"/>
      <c r="F355" s="448"/>
      <c r="G355" s="448">
        <v>22678</v>
      </c>
      <c r="H355" s="448"/>
      <c r="I355" s="449"/>
      <c r="J355" s="449"/>
    </row>
    <row r="356" spans="1:10" x14ac:dyDescent="0.25">
      <c r="A356" s="444" t="s">
        <v>530</v>
      </c>
      <c r="B356" s="445"/>
      <c r="C356" s="445"/>
      <c r="D356" s="446"/>
      <c r="E356" s="431"/>
      <c r="F356" s="431"/>
      <c r="G356" s="432"/>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v>1134</v>
      </c>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0</v>
      </c>
      <c r="F363" s="436"/>
      <c r="G363" s="436">
        <f>SUM(G353:G362)</f>
        <v>23812</v>
      </c>
      <c r="H363" s="436"/>
      <c r="I363" s="436">
        <f>SUM(I353:I362)</f>
        <v>0</v>
      </c>
      <c r="J363" s="436"/>
    </row>
    <row r="364" spans="1:10" x14ac:dyDescent="0.25">
      <c r="A364" s="485" t="s">
        <v>860</v>
      </c>
      <c r="B364" s="486"/>
      <c r="C364" s="486"/>
      <c r="D364" s="486"/>
      <c r="E364" s="486"/>
      <c r="F364" s="486"/>
      <c r="G364" s="486"/>
      <c r="H364" s="486"/>
      <c r="I364" s="486"/>
      <c r="J364" s="487"/>
    </row>
    <row r="365" spans="1:10" x14ac:dyDescent="0.25">
      <c r="A365" s="488" t="s">
        <v>861</v>
      </c>
      <c r="B365" s="489"/>
      <c r="C365" s="489"/>
      <c r="D365" s="489"/>
      <c r="E365" s="489"/>
      <c r="F365" s="489"/>
      <c r="G365" s="489"/>
      <c r="H365" s="489"/>
      <c r="I365" s="489"/>
      <c r="J365" s="490"/>
    </row>
    <row r="366" spans="1:10" x14ac:dyDescent="0.25">
      <c r="A366" s="488" t="s">
        <v>862</v>
      </c>
      <c r="B366" s="489"/>
      <c r="C366" s="489"/>
      <c r="D366" s="489"/>
      <c r="E366" s="489"/>
      <c r="F366" s="489"/>
      <c r="G366" s="489"/>
      <c r="H366" s="489"/>
      <c r="I366" s="489"/>
      <c r="J366" s="490"/>
    </row>
    <row r="367" spans="1:10" x14ac:dyDescent="0.25">
      <c r="A367" s="491" t="s">
        <v>863</v>
      </c>
      <c r="B367" s="492"/>
      <c r="C367" s="492"/>
      <c r="D367" s="492"/>
      <c r="E367" s="492"/>
      <c r="F367" s="492"/>
      <c r="G367" s="492"/>
      <c r="H367" s="492"/>
      <c r="I367" s="492"/>
      <c r="J367" s="493"/>
    </row>
    <row r="368" spans="1:10" x14ac:dyDescent="0.25">
      <c r="A368" s="318" t="s">
        <v>949</v>
      </c>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0" t="s">
        <v>848</v>
      </c>
      <c r="B404" s="351"/>
      <c r="C404" s="351"/>
      <c r="D404" s="351"/>
      <c r="E404" s="351"/>
      <c r="F404" s="351"/>
      <c r="G404" s="351"/>
      <c r="H404" s="348" t="str">
        <f>'CONTACT INFORMATION'!$A$24</f>
        <v>Mendocino</v>
      </c>
      <c r="I404" s="348"/>
      <c r="J404" s="349"/>
    </row>
    <row r="405" spans="1:10" ht="8.1" customHeight="1" x14ac:dyDescent="0.25">
      <c r="A405" s="163"/>
      <c r="B405" s="163"/>
      <c r="C405" s="163"/>
      <c r="D405" s="163"/>
      <c r="E405" s="163"/>
      <c r="F405" s="163"/>
      <c r="G405" s="163"/>
      <c r="H405" s="163"/>
      <c r="I405" s="163"/>
      <c r="J405" s="163"/>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525" t="s">
        <v>927</v>
      </c>
      <c r="F407" s="526"/>
      <c r="G407" s="526"/>
      <c r="H407" s="526"/>
      <c r="I407" s="526"/>
      <c r="J407" s="527"/>
    </row>
    <row r="408" spans="1:10" x14ac:dyDescent="0.25">
      <c r="A408" s="494" t="s">
        <v>853</v>
      </c>
      <c r="B408" s="495"/>
      <c r="C408" s="495"/>
      <c r="D408" s="496"/>
      <c r="E408" s="528"/>
      <c r="F408" s="529"/>
      <c r="G408" s="529"/>
      <c r="H408" s="529"/>
      <c r="I408" s="529"/>
      <c r="J408" s="530"/>
    </row>
    <row r="409" spans="1:10" x14ac:dyDescent="0.25">
      <c r="A409" s="522" t="s">
        <v>808</v>
      </c>
      <c r="B409" s="523"/>
      <c r="C409" s="523"/>
      <c r="D409" s="524"/>
      <c r="E409" s="470" t="s">
        <v>471</v>
      </c>
      <c r="F409" s="471"/>
      <c r="G409" s="471"/>
      <c r="H409" s="471"/>
      <c r="I409" s="471"/>
      <c r="J409" s="472"/>
    </row>
    <row r="410" spans="1:10" ht="27" customHeight="1" x14ac:dyDescent="0.25">
      <c r="A410" s="157"/>
      <c r="B410" s="208"/>
      <c r="C410" s="208"/>
      <c r="D410" s="208"/>
      <c r="E410" s="473" t="s">
        <v>535</v>
      </c>
      <c r="F410" s="474"/>
      <c r="G410" s="473" t="s">
        <v>533</v>
      </c>
      <c r="H410" s="474"/>
      <c r="I410" s="475" t="s">
        <v>849</v>
      </c>
      <c r="J410" s="476"/>
    </row>
    <row r="411" spans="1:10" x14ac:dyDescent="0.25">
      <c r="A411" s="440" t="s">
        <v>527</v>
      </c>
      <c r="B411" s="441"/>
      <c r="C411" s="441"/>
      <c r="D411" s="442"/>
      <c r="E411" s="448"/>
      <c r="F411" s="448"/>
      <c r="G411" s="448"/>
      <c r="H411" s="448"/>
      <c r="I411" s="449"/>
      <c r="J411" s="449"/>
    </row>
    <row r="412" spans="1:10" x14ac:dyDescent="0.25">
      <c r="A412" s="444" t="s">
        <v>528</v>
      </c>
      <c r="B412" s="445"/>
      <c r="C412" s="445"/>
      <c r="D412" s="446"/>
      <c r="E412" s="431"/>
      <c r="F412" s="431"/>
      <c r="G412" s="432"/>
      <c r="H412" s="432"/>
      <c r="I412" s="447"/>
      <c r="J412" s="447"/>
    </row>
    <row r="413" spans="1:10" x14ac:dyDescent="0.25">
      <c r="A413" s="440" t="s">
        <v>529</v>
      </c>
      <c r="B413" s="441"/>
      <c r="C413" s="441"/>
      <c r="D413" s="442"/>
      <c r="E413" s="448"/>
      <c r="F413" s="448"/>
      <c r="G413" s="448">
        <v>14162</v>
      </c>
      <c r="H413" s="448"/>
      <c r="I413" s="449"/>
      <c r="J413" s="449"/>
    </row>
    <row r="414" spans="1:10" x14ac:dyDescent="0.25">
      <c r="A414" s="444" t="s">
        <v>530</v>
      </c>
      <c r="B414" s="445"/>
      <c r="C414" s="445"/>
      <c r="D414" s="446"/>
      <c r="E414" s="431"/>
      <c r="F414" s="431"/>
      <c r="G414" s="432"/>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v>708</v>
      </c>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14870</v>
      </c>
      <c r="H421" s="436"/>
      <c r="I421" s="436">
        <f>SUM(I411:I420)</f>
        <v>0</v>
      </c>
      <c r="J421" s="436"/>
    </row>
    <row r="422" spans="1:10" x14ac:dyDescent="0.25">
      <c r="A422" s="485" t="s">
        <v>860</v>
      </c>
      <c r="B422" s="486"/>
      <c r="C422" s="486"/>
      <c r="D422" s="486"/>
      <c r="E422" s="486"/>
      <c r="F422" s="486"/>
      <c r="G422" s="486"/>
      <c r="H422" s="486"/>
      <c r="I422" s="486"/>
      <c r="J422" s="487"/>
    </row>
    <row r="423" spans="1:10" x14ac:dyDescent="0.25">
      <c r="A423" s="488" t="s">
        <v>861</v>
      </c>
      <c r="B423" s="489"/>
      <c r="C423" s="489"/>
      <c r="D423" s="489"/>
      <c r="E423" s="489"/>
      <c r="F423" s="489"/>
      <c r="G423" s="489"/>
      <c r="H423" s="489"/>
      <c r="I423" s="489"/>
      <c r="J423" s="490"/>
    </row>
    <row r="424" spans="1:10" x14ac:dyDescent="0.25">
      <c r="A424" s="488" t="s">
        <v>862</v>
      </c>
      <c r="B424" s="489"/>
      <c r="C424" s="489"/>
      <c r="D424" s="489"/>
      <c r="E424" s="489"/>
      <c r="F424" s="489"/>
      <c r="G424" s="489"/>
      <c r="H424" s="489"/>
      <c r="I424" s="489"/>
      <c r="J424" s="490"/>
    </row>
    <row r="425" spans="1:10" x14ac:dyDescent="0.25">
      <c r="A425" s="491" t="s">
        <v>863</v>
      </c>
      <c r="B425" s="492"/>
      <c r="C425" s="492"/>
      <c r="D425" s="492"/>
      <c r="E425" s="492"/>
      <c r="F425" s="492"/>
      <c r="G425" s="492"/>
      <c r="H425" s="492"/>
      <c r="I425" s="492"/>
      <c r="J425" s="493"/>
    </row>
    <row r="426" spans="1:10" x14ac:dyDescent="0.25">
      <c r="A426" s="318" t="s">
        <v>950</v>
      </c>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0" t="s">
        <v>848</v>
      </c>
      <c r="B462" s="351"/>
      <c r="C462" s="351"/>
      <c r="D462" s="351"/>
      <c r="E462" s="351"/>
      <c r="F462" s="351"/>
      <c r="G462" s="351"/>
      <c r="H462" s="348" t="str">
        <f>'CONTACT INFORMATION'!$A$24</f>
        <v>Mendocino</v>
      </c>
      <c r="I462" s="348"/>
      <c r="J462" s="349"/>
    </row>
    <row r="463" spans="1:10" ht="8.1" customHeight="1" x14ac:dyDescent="0.25">
      <c r="A463" s="163"/>
      <c r="B463" s="163"/>
      <c r="C463" s="163"/>
      <c r="D463" s="163"/>
      <c r="E463" s="163"/>
      <c r="F463" s="163"/>
      <c r="G463" s="163"/>
      <c r="H463" s="163"/>
      <c r="I463" s="163"/>
      <c r="J463" s="163"/>
    </row>
    <row r="464" spans="1:10" ht="13.8" x14ac:dyDescent="0.25">
      <c r="A464" s="457" t="s">
        <v>857</v>
      </c>
      <c r="B464" s="458"/>
      <c r="C464" s="458"/>
      <c r="D464" s="458"/>
      <c r="E464" s="458"/>
      <c r="F464" s="458"/>
      <c r="G464" s="458"/>
      <c r="H464" s="458"/>
      <c r="I464" s="458"/>
      <c r="J464" s="459"/>
    </row>
    <row r="465" spans="1:10" ht="12.75" customHeight="1" x14ac:dyDescent="0.25">
      <c r="A465" s="454" t="s">
        <v>854</v>
      </c>
      <c r="B465" s="455"/>
      <c r="C465" s="455"/>
      <c r="D465" s="456"/>
      <c r="E465" s="525" t="s">
        <v>928</v>
      </c>
      <c r="F465" s="526"/>
      <c r="G465" s="526"/>
      <c r="H465" s="526"/>
      <c r="I465" s="526"/>
      <c r="J465" s="527"/>
    </row>
    <row r="466" spans="1:10" ht="12.75" customHeight="1" x14ac:dyDescent="0.25">
      <c r="A466" s="494" t="s">
        <v>853</v>
      </c>
      <c r="B466" s="495"/>
      <c r="C466" s="495"/>
      <c r="D466" s="496"/>
      <c r="E466" s="528"/>
      <c r="F466" s="529"/>
      <c r="G466" s="529"/>
      <c r="H466" s="529"/>
      <c r="I466" s="529"/>
      <c r="J466" s="530"/>
    </row>
    <row r="467" spans="1:10" x14ac:dyDescent="0.25">
      <c r="A467" s="522" t="s">
        <v>808</v>
      </c>
      <c r="B467" s="523"/>
      <c r="C467" s="523"/>
      <c r="D467" s="524"/>
      <c r="E467" s="470" t="s">
        <v>510</v>
      </c>
      <c r="F467" s="471"/>
      <c r="G467" s="471"/>
      <c r="H467" s="471"/>
      <c r="I467" s="471"/>
      <c r="J467" s="472"/>
    </row>
    <row r="468" spans="1:10" ht="27" customHeight="1" x14ac:dyDescent="0.25">
      <c r="A468" s="157"/>
      <c r="B468" s="208"/>
      <c r="C468" s="208"/>
      <c r="D468" s="208"/>
      <c r="E468" s="473" t="s">
        <v>535</v>
      </c>
      <c r="F468" s="474"/>
      <c r="G468" s="473" t="s">
        <v>533</v>
      </c>
      <c r="H468" s="474"/>
      <c r="I468" s="475" t="s">
        <v>849</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c r="H470" s="432"/>
      <c r="I470" s="447"/>
      <c r="J470" s="447"/>
    </row>
    <row r="471" spans="1:10" x14ac:dyDescent="0.25">
      <c r="A471" s="440" t="s">
        <v>529</v>
      </c>
      <c r="B471" s="441"/>
      <c r="C471" s="441"/>
      <c r="D471" s="442"/>
      <c r="E471" s="448"/>
      <c r="F471" s="448"/>
      <c r="G471" s="448">
        <v>11817</v>
      </c>
      <c r="H471" s="448"/>
      <c r="I471" s="449"/>
      <c r="J471" s="449"/>
    </row>
    <row r="472" spans="1:10" x14ac:dyDescent="0.25">
      <c r="A472" s="444" t="s">
        <v>530</v>
      </c>
      <c r="B472" s="445"/>
      <c r="C472" s="445"/>
      <c r="D472" s="446"/>
      <c r="E472" s="431"/>
      <c r="F472" s="431"/>
      <c r="G472" s="432"/>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v>591</v>
      </c>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12408</v>
      </c>
      <c r="H479" s="436"/>
      <c r="I479" s="436">
        <f>SUM(I469:I478)</f>
        <v>0</v>
      </c>
      <c r="J479" s="436"/>
    </row>
    <row r="480" spans="1:10" ht="12.75" customHeight="1" x14ac:dyDescent="0.25">
      <c r="A480" s="485" t="s">
        <v>860</v>
      </c>
      <c r="B480" s="486"/>
      <c r="C480" s="486"/>
      <c r="D480" s="486"/>
      <c r="E480" s="486"/>
      <c r="F480" s="486"/>
      <c r="G480" s="486"/>
      <c r="H480" s="486"/>
      <c r="I480" s="486"/>
      <c r="J480" s="487"/>
    </row>
    <row r="481" spans="1:10" ht="12.75" customHeight="1" x14ac:dyDescent="0.25">
      <c r="A481" s="488" t="s">
        <v>861</v>
      </c>
      <c r="B481" s="489"/>
      <c r="C481" s="489"/>
      <c r="D481" s="489"/>
      <c r="E481" s="489"/>
      <c r="F481" s="489"/>
      <c r="G481" s="489"/>
      <c r="H481" s="489"/>
      <c r="I481" s="489"/>
      <c r="J481" s="490"/>
    </row>
    <row r="482" spans="1:10" ht="12.75" customHeight="1" x14ac:dyDescent="0.25">
      <c r="A482" s="488" t="s">
        <v>862</v>
      </c>
      <c r="B482" s="489"/>
      <c r="C482" s="489"/>
      <c r="D482" s="489"/>
      <c r="E482" s="489"/>
      <c r="F482" s="489"/>
      <c r="G482" s="489"/>
      <c r="H482" s="489"/>
      <c r="I482" s="489"/>
      <c r="J482" s="490"/>
    </row>
    <row r="483" spans="1:10" ht="12.75" customHeight="1" x14ac:dyDescent="0.25">
      <c r="A483" s="491" t="s">
        <v>863</v>
      </c>
      <c r="B483" s="492"/>
      <c r="C483" s="492"/>
      <c r="D483" s="492"/>
      <c r="E483" s="492"/>
      <c r="F483" s="492"/>
      <c r="G483" s="492"/>
      <c r="H483" s="492"/>
      <c r="I483" s="492"/>
      <c r="J483" s="493"/>
    </row>
    <row r="484" spans="1:10" x14ac:dyDescent="0.25">
      <c r="A484" s="318" t="s">
        <v>929</v>
      </c>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0" t="s">
        <v>848</v>
      </c>
      <c r="B520" s="351"/>
      <c r="C520" s="351"/>
      <c r="D520" s="351"/>
      <c r="E520" s="351"/>
      <c r="F520" s="351"/>
      <c r="G520" s="351"/>
      <c r="H520" s="348" t="str">
        <f>'CONTACT INFORMATION'!$A$24</f>
        <v>Mendocino</v>
      </c>
      <c r="I520" s="348"/>
      <c r="J520" s="349"/>
    </row>
    <row r="521" spans="1:10" ht="8.1" customHeight="1" x14ac:dyDescent="0.25">
      <c r="A521" s="163"/>
      <c r="B521" s="163"/>
      <c r="C521" s="163"/>
      <c r="D521" s="163"/>
      <c r="E521" s="163"/>
      <c r="F521" s="163"/>
      <c r="G521" s="163"/>
      <c r="H521" s="163"/>
      <c r="I521" s="163"/>
      <c r="J521" s="163"/>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525" t="s">
        <v>513</v>
      </c>
      <c r="F523" s="526"/>
      <c r="G523" s="526"/>
      <c r="H523" s="526"/>
      <c r="I523" s="526"/>
      <c r="J523" s="527"/>
    </row>
    <row r="524" spans="1:10" ht="12.75" customHeight="1" x14ac:dyDescent="0.25">
      <c r="A524" s="494" t="s">
        <v>853</v>
      </c>
      <c r="B524" s="495"/>
      <c r="C524" s="495"/>
      <c r="D524" s="496"/>
      <c r="E524" s="528"/>
      <c r="F524" s="529"/>
      <c r="G524" s="529"/>
      <c r="H524" s="529"/>
      <c r="I524" s="529"/>
      <c r="J524" s="530"/>
    </row>
    <row r="525" spans="1:10" x14ac:dyDescent="0.25">
      <c r="A525" s="522" t="s">
        <v>808</v>
      </c>
      <c r="B525" s="523"/>
      <c r="C525" s="523"/>
      <c r="D525" s="524"/>
      <c r="E525" s="470" t="s">
        <v>513</v>
      </c>
      <c r="F525" s="471"/>
      <c r="G525" s="471"/>
      <c r="H525" s="471"/>
      <c r="I525" s="471"/>
      <c r="J525" s="472"/>
    </row>
    <row r="526" spans="1:10" ht="27" customHeight="1" x14ac:dyDescent="0.25">
      <c r="A526" s="157"/>
      <c r="B526" s="208"/>
      <c r="C526" s="208"/>
      <c r="D526" s="208"/>
      <c r="E526" s="473" t="s">
        <v>535</v>
      </c>
      <c r="F526" s="474"/>
      <c r="G526" s="473" t="s">
        <v>533</v>
      </c>
      <c r="H526" s="474"/>
      <c r="I526" s="475" t="s">
        <v>849</v>
      </c>
      <c r="J526" s="476"/>
    </row>
    <row r="527" spans="1:10" x14ac:dyDescent="0.25">
      <c r="A527" s="440" t="s">
        <v>527</v>
      </c>
      <c r="B527" s="441"/>
      <c r="C527" s="441"/>
      <c r="D527" s="442"/>
      <c r="E527" s="448">
        <v>29187</v>
      </c>
      <c r="F527" s="448"/>
      <c r="G527" s="448">
        <v>228923</v>
      </c>
      <c r="H527" s="448"/>
      <c r="I527" s="449"/>
      <c r="J527" s="449"/>
    </row>
    <row r="528" spans="1:10" x14ac:dyDescent="0.25">
      <c r="A528" s="444" t="s">
        <v>528</v>
      </c>
      <c r="B528" s="445"/>
      <c r="C528" s="445"/>
      <c r="D528" s="446"/>
      <c r="E528" s="431">
        <v>2247</v>
      </c>
      <c r="F528" s="431"/>
      <c r="G528" s="432"/>
      <c r="H528" s="432"/>
      <c r="I528" s="447"/>
      <c r="J528" s="447"/>
    </row>
    <row r="529" spans="1:10" x14ac:dyDescent="0.25">
      <c r="A529" s="440" t="s">
        <v>529</v>
      </c>
      <c r="B529" s="441"/>
      <c r="C529" s="441"/>
      <c r="D529" s="442"/>
      <c r="E529" s="448"/>
      <c r="F529" s="448"/>
      <c r="G529" s="448"/>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v>1572</v>
      </c>
      <c r="F532" s="431"/>
      <c r="G532" s="432">
        <v>11446</v>
      </c>
      <c r="H532" s="432"/>
      <c r="I532" s="447"/>
      <c r="J532" s="447"/>
    </row>
    <row r="533" spans="1:10" x14ac:dyDescent="0.25">
      <c r="A533" s="440" t="s">
        <v>537</v>
      </c>
      <c r="B533" s="441"/>
      <c r="C533" s="441"/>
      <c r="D533" s="442"/>
      <c r="E533" s="443"/>
      <c r="F533" s="443"/>
      <c r="G533" s="443"/>
      <c r="H533" s="443"/>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33006</v>
      </c>
      <c r="F537" s="436"/>
      <c r="G537" s="436">
        <f>SUM(G527:G536)</f>
        <v>240369</v>
      </c>
      <c r="H537" s="436"/>
      <c r="I537" s="436">
        <f>SUM(I527:I536)</f>
        <v>0</v>
      </c>
      <c r="J537" s="436"/>
    </row>
    <row r="538" spans="1:10" ht="12.75" customHeight="1" x14ac:dyDescent="0.25">
      <c r="A538" s="485" t="s">
        <v>860</v>
      </c>
      <c r="B538" s="486"/>
      <c r="C538" s="486"/>
      <c r="D538" s="486"/>
      <c r="E538" s="486"/>
      <c r="F538" s="486"/>
      <c r="G538" s="486"/>
      <c r="H538" s="486"/>
      <c r="I538" s="486"/>
      <c r="J538" s="487"/>
    </row>
    <row r="539" spans="1:10" ht="12.75" customHeight="1" x14ac:dyDescent="0.25">
      <c r="A539" s="488" t="s">
        <v>861</v>
      </c>
      <c r="B539" s="489"/>
      <c r="C539" s="489"/>
      <c r="D539" s="489"/>
      <c r="E539" s="489"/>
      <c r="F539" s="489"/>
      <c r="G539" s="489"/>
      <c r="H539" s="489"/>
      <c r="I539" s="489"/>
      <c r="J539" s="490"/>
    </row>
    <row r="540" spans="1:10" ht="12.75" customHeight="1" x14ac:dyDescent="0.25">
      <c r="A540" s="488" t="s">
        <v>862</v>
      </c>
      <c r="B540" s="489"/>
      <c r="C540" s="489"/>
      <c r="D540" s="489"/>
      <c r="E540" s="489"/>
      <c r="F540" s="489"/>
      <c r="G540" s="489"/>
      <c r="H540" s="489"/>
      <c r="I540" s="489"/>
      <c r="J540" s="490"/>
    </row>
    <row r="541" spans="1:10" ht="12.75" customHeight="1" x14ac:dyDescent="0.25">
      <c r="A541" s="491" t="s">
        <v>863</v>
      </c>
      <c r="B541" s="492"/>
      <c r="C541" s="492"/>
      <c r="D541" s="492"/>
      <c r="E541" s="492"/>
      <c r="F541" s="492"/>
      <c r="G541" s="492"/>
      <c r="H541" s="492"/>
      <c r="I541" s="492"/>
      <c r="J541" s="493"/>
    </row>
    <row r="542" spans="1:10" x14ac:dyDescent="0.25">
      <c r="A542" s="318" t="s">
        <v>951</v>
      </c>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0" t="s">
        <v>848</v>
      </c>
      <c r="B578" s="351"/>
      <c r="C578" s="351"/>
      <c r="D578" s="351"/>
      <c r="E578" s="351"/>
      <c r="F578" s="351"/>
      <c r="G578" s="351"/>
      <c r="H578" s="348" t="str">
        <f>'CONTACT INFORMATION'!$A$24</f>
        <v>Mendocino</v>
      </c>
      <c r="I578" s="348"/>
      <c r="J578" s="349"/>
    </row>
    <row r="579" spans="1:10" ht="8.1" customHeight="1" x14ac:dyDescent="0.25">
      <c r="A579" s="163"/>
      <c r="B579" s="163"/>
      <c r="C579" s="163"/>
      <c r="D579" s="163"/>
      <c r="E579" s="163"/>
      <c r="F579" s="163"/>
      <c r="G579" s="163"/>
      <c r="H579" s="163"/>
      <c r="I579" s="163"/>
      <c r="J579" s="163"/>
    </row>
    <row r="580" spans="1:10" ht="13.8" x14ac:dyDescent="0.25">
      <c r="A580" s="457" t="s">
        <v>859</v>
      </c>
      <c r="B580" s="458"/>
      <c r="C580" s="458"/>
      <c r="D580" s="458"/>
      <c r="E580" s="458"/>
      <c r="F580" s="458"/>
      <c r="G580" s="458"/>
      <c r="H580" s="458"/>
      <c r="I580" s="458"/>
      <c r="J580" s="459"/>
    </row>
    <row r="581" spans="1:10" x14ac:dyDescent="0.25">
      <c r="A581" s="454" t="s">
        <v>854</v>
      </c>
      <c r="B581" s="455"/>
      <c r="C581" s="455"/>
      <c r="D581" s="456"/>
      <c r="E581" s="525" t="s">
        <v>507</v>
      </c>
      <c r="F581" s="526"/>
      <c r="G581" s="526"/>
      <c r="H581" s="526"/>
      <c r="I581" s="526"/>
      <c r="J581" s="527"/>
    </row>
    <row r="582" spans="1:10" x14ac:dyDescent="0.25">
      <c r="A582" s="494" t="s">
        <v>853</v>
      </c>
      <c r="B582" s="495"/>
      <c r="C582" s="495"/>
      <c r="D582" s="496"/>
      <c r="E582" s="528"/>
      <c r="F582" s="529"/>
      <c r="G582" s="529"/>
      <c r="H582" s="529"/>
      <c r="I582" s="529"/>
      <c r="J582" s="530"/>
    </row>
    <row r="583" spans="1:10" x14ac:dyDescent="0.25">
      <c r="A583" s="522" t="s">
        <v>808</v>
      </c>
      <c r="B583" s="523"/>
      <c r="C583" s="523"/>
      <c r="D583" s="524"/>
      <c r="E583" s="470" t="s">
        <v>507</v>
      </c>
      <c r="F583" s="471"/>
      <c r="G583" s="471"/>
      <c r="H583" s="471"/>
      <c r="I583" s="471"/>
      <c r="J583" s="472"/>
    </row>
    <row r="584" spans="1:10" ht="27" customHeight="1" x14ac:dyDescent="0.25">
      <c r="A584" s="157"/>
      <c r="B584" s="208"/>
      <c r="C584" s="208"/>
      <c r="D584" s="208"/>
      <c r="E584" s="473" t="s">
        <v>535</v>
      </c>
      <c r="F584" s="474"/>
      <c r="G584" s="473" t="s">
        <v>533</v>
      </c>
      <c r="H584" s="474"/>
      <c r="I584" s="475" t="s">
        <v>849</v>
      </c>
      <c r="J584" s="476"/>
    </row>
    <row r="585" spans="1:10" x14ac:dyDescent="0.25">
      <c r="A585" s="440" t="s">
        <v>527</v>
      </c>
      <c r="B585" s="441"/>
      <c r="C585" s="441"/>
      <c r="D585" s="442"/>
      <c r="E585" s="448"/>
      <c r="F585" s="448"/>
      <c r="G585" s="448"/>
      <c r="H585" s="448"/>
      <c r="I585" s="449"/>
      <c r="J585" s="449"/>
    </row>
    <row r="586" spans="1:10" x14ac:dyDescent="0.25">
      <c r="A586" s="444" t="s">
        <v>528</v>
      </c>
      <c r="B586" s="445"/>
      <c r="C586" s="445"/>
      <c r="D586" s="446"/>
      <c r="E586" s="431"/>
      <c r="F586" s="431"/>
      <c r="G586" s="432"/>
      <c r="H586" s="432"/>
      <c r="I586" s="447"/>
      <c r="J586" s="447"/>
    </row>
    <row r="587" spans="1:10" x14ac:dyDescent="0.25">
      <c r="A587" s="440" t="s">
        <v>529</v>
      </c>
      <c r="B587" s="441"/>
      <c r="C587" s="441"/>
      <c r="D587" s="442"/>
      <c r="E587" s="448"/>
      <c r="F587" s="448"/>
      <c r="G587" s="448">
        <v>19106</v>
      </c>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v>955</v>
      </c>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20061</v>
      </c>
      <c r="H595" s="436"/>
      <c r="I595" s="436">
        <f>SUM(I585:I594)</f>
        <v>0</v>
      </c>
      <c r="J595" s="436"/>
    </row>
    <row r="596" spans="1:10" x14ac:dyDescent="0.25">
      <c r="A596" s="485" t="s">
        <v>860</v>
      </c>
      <c r="B596" s="486"/>
      <c r="C596" s="486"/>
      <c r="D596" s="486"/>
      <c r="E596" s="486"/>
      <c r="F596" s="486"/>
      <c r="G596" s="486"/>
      <c r="H596" s="486"/>
      <c r="I596" s="486"/>
      <c r="J596" s="487"/>
    </row>
    <row r="597" spans="1:10" x14ac:dyDescent="0.25">
      <c r="A597" s="488" t="s">
        <v>861</v>
      </c>
      <c r="B597" s="489"/>
      <c r="C597" s="489"/>
      <c r="D597" s="489"/>
      <c r="E597" s="489"/>
      <c r="F597" s="489"/>
      <c r="G597" s="489"/>
      <c r="H597" s="489"/>
      <c r="I597" s="489"/>
      <c r="J597" s="490"/>
    </row>
    <row r="598" spans="1:10" x14ac:dyDescent="0.25">
      <c r="A598" s="488" t="s">
        <v>862</v>
      </c>
      <c r="B598" s="489"/>
      <c r="C598" s="489"/>
      <c r="D598" s="489"/>
      <c r="E598" s="489"/>
      <c r="F598" s="489"/>
      <c r="G598" s="489"/>
      <c r="H598" s="489"/>
      <c r="I598" s="489"/>
      <c r="J598" s="490"/>
    </row>
    <row r="599" spans="1:10" x14ac:dyDescent="0.25">
      <c r="A599" s="491" t="s">
        <v>863</v>
      </c>
      <c r="B599" s="492"/>
      <c r="C599" s="492"/>
      <c r="D599" s="492"/>
      <c r="E599" s="492"/>
      <c r="F599" s="492"/>
      <c r="G599" s="492"/>
      <c r="H599" s="492"/>
      <c r="I599" s="492"/>
      <c r="J599" s="493"/>
    </row>
    <row r="600" spans="1:10" x14ac:dyDescent="0.25">
      <c r="A600" s="318" t="s">
        <v>930</v>
      </c>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0" t="s">
        <v>848</v>
      </c>
      <c r="B636" s="351"/>
      <c r="C636" s="351"/>
      <c r="D636" s="351"/>
      <c r="E636" s="351"/>
      <c r="F636" s="351"/>
      <c r="G636" s="351"/>
      <c r="H636" s="348" t="str">
        <f>'CONTACT INFORMATION'!$A$24</f>
        <v>Mendocino</v>
      </c>
      <c r="I636" s="348"/>
      <c r="J636" s="349"/>
    </row>
    <row r="637" spans="1:10" ht="8.1" customHeight="1" x14ac:dyDescent="0.25">
      <c r="A637" s="163"/>
      <c r="B637" s="163"/>
      <c r="C637" s="163"/>
      <c r="D637" s="163"/>
      <c r="E637" s="163"/>
      <c r="F637" s="163"/>
      <c r="G637" s="163"/>
      <c r="H637" s="163"/>
      <c r="I637" s="163"/>
      <c r="J637" s="163"/>
    </row>
    <row r="638" spans="1:10" ht="13.8" x14ac:dyDescent="0.25">
      <c r="A638" s="457" t="s">
        <v>864</v>
      </c>
      <c r="B638" s="458"/>
      <c r="C638" s="458"/>
      <c r="D638" s="458"/>
      <c r="E638" s="458"/>
      <c r="F638" s="458"/>
      <c r="G638" s="458"/>
      <c r="H638" s="458"/>
      <c r="I638" s="458"/>
      <c r="J638" s="459"/>
    </row>
    <row r="639" spans="1:10" x14ac:dyDescent="0.25">
      <c r="A639" s="454" t="s">
        <v>854</v>
      </c>
      <c r="B639" s="455"/>
      <c r="C639" s="455"/>
      <c r="D639" s="456"/>
      <c r="E639" s="525" t="s">
        <v>509</v>
      </c>
      <c r="F639" s="526"/>
      <c r="G639" s="526"/>
      <c r="H639" s="526"/>
      <c r="I639" s="526"/>
      <c r="J639" s="527"/>
    </row>
    <row r="640" spans="1:10" x14ac:dyDescent="0.25">
      <c r="A640" s="494" t="s">
        <v>853</v>
      </c>
      <c r="B640" s="495"/>
      <c r="C640" s="495"/>
      <c r="D640" s="496"/>
      <c r="E640" s="528"/>
      <c r="F640" s="529"/>
      <c r="G640" s="529"/>
      <c r="H640" s="529"/>
      <c r="I640" s="529"/>
      <c r="J640" s="530"/>
    </row>
    <row r="641" spans="1:10" x14ac:dyDescent="0.25">
      <c r="A641" s="522" t="s">
        <v>808</v>
      </c>
      <c r="B641" s="523"/>
      <c r="C641" s="523"/>
      <c r="D641" s="524"/>
      <c r="E641" s="470" t="s">
        <v>509</v>
      </c>
      <c r="F641" s="471"/>
      <c r="G641" s="471"/>
      <c r="H641" s="471"/>
      <c r="I641" s="471"/>
      <c r="J641" s="472"/>
    </row>
    <row r="642" spans="1:10" ht="27" customHeight="1" x14ac:dyDescent="0.25">
      <c r="A642" s="157"/>
      <c r="B642" s="208"/>
      <c r="C642" s="208"/>
      <c r="D642" s="208"/>
      <c r="E642" s="473" t="s">
        <v>535</v>
      </c>
      <c r="F642" s="474"/>
      <c r="G642" s="473" t="s">
        <v>533</v>
      </c>
      <c r="H642" s="474"/>
      <c r="I642" s="475" t="s">
        <v>849</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v>5394</v>
      </c>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5394</v>
      </c>
      <c r="H653" s="436"/>
      <c r="I653" s="436">
        <f>SUM(I643:I652)</f>
        <v>0</v>
      </c>
      <c r="J653" s="436"/>
    </row>
    <row r="654" spans="1:10" x14ac:dyDescent="0.25">
      <c r="A654" s="485" t="s">
        <v>860</v>
      </c>
      <c r="B654" s="486"/>
      <c r="C654" s="486"/>
      <c r="D654" s="486"/>
      <c r="E654" s="486"/>
      <c r="F654" s="486"/>
      <c r="G654" s="486"/>
      <c r="H654" s="486"/>
      <c r="I654" s="486"/>
      <c r="J654" s="487"/>
    </row>
    <row r="655" spans="1:10" x14ac:dyDescent="0.25">
      <c r="A655" s="488" t="s">
        <v>861</v>
      </c>
      <c r="B655" s="489"/>
      <c r="C655" s="489"/>
      <c r="D655" s="489"/>
      <c r="E655" s="489"/>
      <c r="F655" s="489"/>
      <c r="G655" s="489"/>
      <c r="H655" s="489"/>
      <c r="I655" s="489"/>
      <c r="J655" s="490"/>
    </row>
    <row r="656" spans="1:10" x14ac:dyDescent="0.25">
      <c r="A656" s="488" t="s">
        <v>862</v>
      </c>
      <c r="B656" s="489"/>
      <c r="C656" s="489"/>
      <c r="D656" s="489"/>
      <c r="E656" s="489"/>
      <c r="F656" s="489"/>
      <c r="G656" s="489"/>
      <c r="H656" s="489"/>
      <c r="I656" s="489"/>
      <c r="J656" s="490"/>
    </row>
    <row r="657" spans="1:10" x14ac:dyDescent="0.25">
      <c r="A657" s="491" t="s">
        <v>863</v>
      </c>
      <c r="B657" s="492"/>
      <c r="C657" s="492"/>
      <c r="D657" s="492"/>
      <c r="E657" s="492"/>
      <c r="F657" s="492"/>
      <c r="G657" s="492"/>
      <c r="H657" s="492"/>
      <c r="I657" s="492"/>
      <c r="J657" s="493"/>
    </row>
    <row r="658" spans="1:10" x14ac:dyDescent="0.25">
      <c r="A658" s="318" t="s">
        <v>931</v>
      </c>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0" t="s">
        <v>848</v>
      </c>
      <c r="B694" s="351"/>
      <c r="C694" s="351"/>
      <c r="D694" s="351"/>
      <c r="E694" s="351"/>
      <c r="F694" s="351"/>
      <c r="G694" s="351"/>
      <c r="H694" s="348" t="str">
        <f>'CONTACT INFORMATION'!$A$24</f>
        <v>Mendocino</v>
      </c>
      <c r="I694" s="348"/>
      <c r="J694" s="349"/>
    </row>
    <row r="695" spans="1:10" ht="8.1" customHeight="1" x14ac:dyDescent="0.25">
      <c r="A695" s="163"/>
      <c r="B695" s="163"/>
      <c r="C695" s="163"/>
      <c r="D695" s="163"/>
      <c r="E695" s="163"/>
      <c r="F695" s="163"/>
      <c r="G695" s="163"/>
      <c r="H695" s="163"/>
      <c r="I695" s="163"/>
      <c r="J695" s="163"/>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525" t="s">
        <v>941</v>
      </c>
      <c r="F697" s="526"/>
      <c r="G697" s="526"/>
      <c r="H697" s="526"/>
      <c r="I697" s="526"/>
      <c r="J697" s="527"/>
    </row>
    <row r="698" spans="1:10" x14ac:dyDescent="0.25">
      <c r="A698" s="494" t="s">
        <v>853</v>
      </c>
      <c r="B698" s="495"/>
      <c r="C698" s="495"/>
      <c r="D698" s="496"/>
      <c r="E698" s="528"/>
      <c r="F698" s="529"/>
      <c r="G698" s="529"/>
      <c r="H698" s="529"/>
      <c r="I698" s="529"/>
      <c r="J698" s="530"/>
    </row>
    <row r="699" spans="1:10" x14ac:dyDescent="0.25">
      <c r="A699" s="522" t="s">
        <v>808</v>
      </c>
      <c r="B699" s="523"/>
      <c r="C699" s="523"/>
      <c r="D699" s="524"/>
      <c r="E699" s="470" t="s">
        <v>498</v>
      </c>
      <c r="F699" s="471"/>
      <c r="G699" s="471"/>
      <c r="H699" s="471"/>
      <c r="I699" s="471"/>
      <c r="J699" s="472"/>
    </row>
    <row r="700" spans="1:10" ht="27" customHeight="1" x14ac:dyDescent="0.25">
      <c r="A700" s="157"/>
      <c r="B700" s="208"/>
      <c r="C700" s="208"/>
      <c r="D700" s="208"/>
      <c r="E700" s="473" t="s">
        <v>535</v>
      </c>
      <c r="F700" s="474"/>
      <c r="G700" s="473" t="s">
        <v>533</v>
      </c>
      <c r="H700" s="474"/>
      <c r="I700" s="475" t="s">
        <v>849</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c r="H702" s="432"/>
      <c r="I702" s="447"/>
      <c r="J702" s="447"/>
    </row>
    <row r="703" spans="1:10" x14ac:dyDescent="0.25">
      <c r="A703" s="440" t="s">
        <v>529</v>
      </c>
      <c r="B703" s="441"/>
      <c r="C703" s="441"/>
      <c r="D703" s="442"/>
      <c r="E703" s="448"/>
      <c r="F703" s="448"/>
      <c r="G703" s="448">
        <v>18327</v>
      </c>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v>916</v>
      </c>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19243</v>
      </c>
      <c r="H711" s="436"/>
      <c r="I711" s="436">
        <f>SUM(I701:I710)</f>
        <v>0</v>
      </c>
      <c r="J711" s="436"/>
    </row>
    <row r="712" spans="1:10" x14ac:dyDescent="0.25">
      <c r="A712" s="485" t="s">
        <v>860</v>
      </c>
      <c r="B712" s="486"/>
      <c r="C712" s="486"/>
      <c r="D712" s="486"/>
      <c r="E712" s="486"/>
      <c r="F712" s="486"/>
      <c r="G712" s="486"/>
      <c r="H712" s="486"/>
      <c r="I712" s="486"/>
      <c r="J712" s="487"/>
    </row>
    <row r="713" spans="1:10" x14ac:dyDescent="0.25">
      <c r="A713" s="488" t="s">
        <v>861</v>
      </c>
      <c r="B713" s="489"/>
      <c r="C713" s="489"/>
      <c r="D713" s="489"/>
      <c r="E713" s="489"/>
      <c r="F713" s="489"/>
      <c r="G713" s="489"/>
      <c r="H713" s="489"/>
      <c r="I713" s="489"/>
      <c r="J713" s="490"/>
    </row>
    <row r="714" spans="1:10" x14ac:dyDescent="0.25">
      <c r="A714" s="488" t="s">
        <v>862</v>
      </c>
      <c r="B714" s="489"/>
      <c r="C714" s="489"/>
      <c r="D714" s="489"/>
      <c r="E714" s="489"/>
      <c r="F714" s="489"/>
      <c r="G714" s="489"/>
      <c r="H714" s="489"/>
      <c r="I714" s="489"/>
      <c r="J714" s="490"/>
    </row>
    <row r="715" spans="1:10" x14ac:dyDescent="0.25">
      <c r="A715" s="491" t="s">
        <v>863</v>
      </c>
      <c r="B715" s="492"/>
      <c r="C715" s="492"/>
      <c r="D715" s="492"/>
      <c r="E715" s="492"/>
      <c r="F715" s="492"/>
      <c r="G715" s="492"/>
      <c r="H715" s="492"/>
      <c r="I715" s="492"/>
      <c r="J715" s="493"/>
    </row>
    <row r="716" spans="1:10" x14ac:dyDescent="0.25">
      <c r="A716" s="318" t="s">
        <v>945</v>
      </c>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0" t="s">
        <v>848</v>
      </c>
      <c r="B752" s="351"/>
      <c r="C752" s="351"/>
      <c r="D752" s="351"/>
      <c r="E752" s="351"/>
      <c r="F752" s="351"/>
      <c r="G752" s="351"/>
      <c r="H752" s="348" t="str">
        <f>'CONTACT INFORMATION'!$A$24</f>
        <v>Mendocino</v>
      </c>
      <c r="I752" s="348"/>
      <c r="J752" s="349"/>
    </row>
    <row r="753" spans="1:10" ht="8.1" customHeight="1" x14ac:dyDescent="0.25">
      <c r="A753" s="163"/>
      <c r="B753" s="163"/>
      <c r="C753" s="163"/>
      <c r="D753" s="163"/>
      <c r="E753" s="163"/>
      <c r="F753" s="163"/>
      <c r="G753" s="163"/>
      <c r="H753" s="163"/>
      <c r="I753" s="163"/>
      <c r="J753" s="163"/>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525" t="s">
        <v>942</v>
      </c>
      <c r="F755" s="526"/>
      <c r="G755" s="526"/>
      <c r="H755" s="526"/>
      <c r="I755" s="526"/>
      <c r="J755" s="527"/>
    </row>
    <row r="756" spans="1:10" x14ac:dyDescent="0.25">
      <c r="A756" s="494" t="s">
        <v>853</v>
      </c>
      <c r="B756" s="495"/>
      <c r="C756" s="495"/>
      <c r="D756" s="496"/>
      <c r="E756" s="528"/>
      <c r="F756" s="529"/>
      <c r="G756" s="529"/>
      <c r="H756" s="529"/>
      <c r="I756" s="529"/>
      <c r="J756" s="530"/>
    </row>
    <row r="757" spans="1:10" x14ac:dyDescent="0.25">
      <c r="A757" s="522" t="s">
        <v>808</v>
      </c>
      <c r="B757" s="523"/>
      <c r="C757" s="523"/>
      <c r="D757" s="524"/>
      <c r="E757" s="470" t="s">
        <v>487</v>
      </c>
      <c r="F757" s="471"/>
      <c r="G757" s="471"/>
      <c r="H757" s="471"/>
      <c r="I757" s="471"/>
      <c r="J757" s="472"/>
    </row>
    <row r="758" spans="1:10" ht="27" customHeight="1" x14ac:dyDescent="0.25">
      <c r="A758" s="157"/>
      <c r="B758" s="208"/>
      <c r="C758" s="208"/>
      <c r="D758" s="208"/>
      <c r="E758" s="473" t="s">
        <v>535</v>
      </c>
      <c r="F758" s="474"/>
      <c r="G758" s="473" t="s">
        <v>533</v>
      </c>
      <c r="H758" s="474"/>
      <c r="I758" s="475" t="s">
        <v>849</v>
      </c>
      <c r="J758" s="476"/>
    </row>
    <row r="759" spans="1:10" x14ac:dyDescent="0.25">
      <c r="A759" s="440" t="s">
        <v>527</v>
      </c>
      <c r="B759" s="441"/>
      <c r="C759" s="441"/>
      <c r="D759" s="442"/>
      <c r="E759" s="448"/>
      <c r="F759" s="448"/>
      <c r="G759" s="448">
        <v>13362</v>
      </c>
      <c r="H759" s="448"/>
      <c r="I759" s="449"/>
      <c r="J759" s="449"/>
    </row>
    <row r="760" spans="1:10" x14ac:dyDescent="0.25">
      <c r="A760" s="444" t="s">
        <v>528</v>
      </c>
      <c r="B760" s="445"/>
      <c r="C760" s="445"/>
      <c r="D760" s="446"/>
      <c r="E760" s="431"/>
      <c r="F760" s="431"/>
      <c r="G760" s="432"/>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v>668</v>
      </c>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14030</v>
      </c>
      <c r="H769" s="436"/>
      <c r="I769" s="436">
        <f>SUM(I759:I768)</f>
        <v>0</v>
      </c>
      <c r="J769" s="436"/>
    </row>
    <row r="770" spans="1:10" x14ac:dyDescent="0.25">
      <c r="A770" s="485" t="s">
        <v>860</v>
      </c>
      <c r="B770" s="486"/>
      <c r="C770" s="486"/>
      <c r="D770" s="486"/>
      <c r="E770" s="486"/>
      <c r="F770" s="486"/>
      <c r="G770" s="486"/>
      <c r="H770" s="486"/>
      <c r="I770" s="486"/>
      <c r="J770" s="487"/>
    </row>
    <row r="771" spans="1:10" x14ac:dyDescent="0.25">
      <c r="A771" s="488" t="s">
        <v>861</v>
      </c>
      <c r="B771" s="489"/>
      <c r="C771" s="489"/>
      <c r="D771" s="489"/>
      <c r="E771" s="489"/>
      <c r="F771" s="489"/>
      <c r="G771" s="489"/>
      <c r="H771" s="489"/>
      <c r="I771" s="489"/>
      <c r="J771" s="490"/>
    </row>
    <row r="772" spans="1:10" x14ac:dyDescent="0.25">
      <c r="A772" s="488" t="s">
        <v>862</v>
      </c>
      <c r="B772" s="489"/>
      <c r="C772" s="489"/>
      <c r="D772" s="489"/>
      <c r="E772" s="489"/>
      <c r="F772" s="489"/>
      <c r="G772" s="489"/>
      <c r="H772" s="489"/>
      <c r="I772" s="489"/>
      <c r="J772" s="490"/>
    </row>
    <row r="773" spans="1:10" x14ac:dyDescent="0.25">
      <c r="A773" s="491" t="s">
        <v>863</v>
      </c>
      <c r="B773" s="492"/>
      <c r="C773" s="492"/>
      <c r="D773" s="492"/>
      <c r="E773" s="492"/>
      <c r="F773" s="492"/>
      <c r="G773" s="492"/>
      <c r="H773" s="492"/>
      <c r="I773" s="492"/>
      <c r="J773" s="493"/>
    </row>
    <row r="774" spans="1:10" x14ac:dyDescent="0.25">
      <c r="A774" s="318" t="s">
        <v>952</v>
      </c>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0" t="s">
        <v>848</v>
      </c>
      <c r="B810" s="351"/>
      <c r="C810" s="351"/>
      <c r="D810" s="351"/>
      <c r="E810" s="351"/>
      <c r="F810" s="351"/>
      <c r="G810" s="351"/>
      <c r="H810" s="348" t="str">
        <f>'CONTACT INFORMATION'!$A$24</f>
        <v>Mendocino</v>
      </c>
      <c r="I810" s="348"/>
      <c r="J810" s="349"/>
    </row>
    <row r="811" spans="1:10" ht="8.1" customHeight="1" x14ac:dyDescent="0.25">
      <c r="A811" s="200"/>
      <c r="B811" s="201"/>
      <c r="C811" s="201"/>
      <c r="D811" s="201"/>
      <c r="E811" s="201"/>
      <c r="F811" s="201"/>
      <c r="G811" s="201"/>
      <c r="H811" s="201"/>
      <c r="I811" s="201"/>
      <c r="J811" s="202"/>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525" t="s">
        <v>943</v>
      </c>
      <c r="F813" s="526"/>
      <c r="G813" s="526"/>
      <c r="H813" s="526"/>
      <c r="I813" s="526"/>
      <c r="J813" s="527"/>
    </row>
    <row r="814" spans="1:10" x14ac:dyDescent="0.25">
      <c r="A814" s="494" t="s">
        <v>853</v>
      </c>
      <c r="B814" s="495"/>
      <c r="C814" s="495"/>
      <c r="D814" s="496"/>
      <c r="E814" s="528"/>
      <c r="F814" s="529"/>
      <c r="G814" s="529"/>
      <c r="H814" s="529"/>
      <c r="I814" s="529"/>
      <c r="J814" s="530"/>
    </row>
    <row r="815" spans="1:10" x14ac:dyDescent="0.25">
      <c r="A815" s="522" t="s">
        <v>808</v>
      </c>
      <c r="B815" s="523"/>
      <c r="C815" s="523"/>
      <c r="D815" s="524"/>
      <c r="E815" s="470" t="s">
        <v>517</v>
      </c>
      <c r="F815" s="471"/>
      <c r="G815" s="471"/>
      <c r="H815" s="471"/>
      <c r="I815" s="471"/>
      <c r="J815" s="472"/>
    </row>
    <row r="816" spans="1:10" ht="27" customHeight="1" x14ac:dyDescent="0.25">
      <c r="A816" s="157"/>
      <c r="B816" s="208"/>
      <c r="C816" s="208"/>
      <c r="D816" s="208"/>
      <c r="E816" s="473" t="s">
        <v>535</v>
      </c>
      <c r="F816" s="474"/>
      <c r="G816" s="473" t="s">
        <v>533</v>
      </c>
      <c r="H816" s="474"/>
      <c r="I816" s="475" t="s">
        <v>849</v>
      </c>
      <c r="J816" s="476"/>
    </row>
    <row r="817" spans="1:10" x14ac:dyDescent="0.25">
      <c r="A817" s="440" t="s">
        <v>527</v>
      </c>
      <c r="B817" s="441"/>
      <c r="C817" s="441"/>
      <c r="D817" s="442"/>
      <c r="E817" s="448"/>
      <c r="F817" s="448"/>
      <c r="G817" s="448"/>
      <c r="H817" s="448"/>
      <c r="I817" s="449"/>
      <c r="J817" s="449"/>
    </row>
    <row r="818" spans="1:10" x14ac:dyDescent="0.25">
      <c r="A818" s="444" t="s">
        <v>528</v>
      </c>
      <c r="B818" s="445"/>
      <c r="C818" s="445"/>
      <c r="D818" s="446"/>
      <c r="E818" s="431"/>
      <c r="F818" s="431"/>
      <c r="G818" s="432">
        <v>1938</v>
      </c>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1938</v>
      </c>
      <c r="H827" s="436"/>
      <c r="I827" s="436">
        <f>SUM(I817:I826)</f>
        <v>0</v>
      </c>
      <c r="J827" s="436"/>
    </row>
    <row r="828" spans="1:10" x14ac:dyDescent="0.25">
      <c r="A828" s="485" t="s">
        <v>860</v>
      </c>
      <c r="B828" s="486"/>
      <c r="C828" s="486"/>
      <c r="D828" s="486"/>
      <c r="E828" s="486"/>
      <c r="F828" s="486"/>
      <c r="G828" s="486"/>
      <c r="H828" s="486"/>
      <c r="I828" s="486"/>
      <c r="J828" s="487"/>
    </row>
    <row r="829" spans="1:10" x14ac:dyDescent="0.25">
      <c r="A829" s="488" t="s">
        <v>861</v>
      </c>
      <c r="B829" s="489"/>
      <c r="C829" s="489"/>
      <c r="D829" s="489"/>
      <c r="E829" s="489"/>
      <c r="F829" s="489"/>
      <c r="G829" s="489"/>
      <c r="H829" s="489"/>
      <c r="I829" s="489"/>
      <c r="J829" s="490"/>
    </row>
    <row r="830" spans="1:10" x14ac:dyDescent="0.25">
      <c r="A830" s="488" t="s">
        <v>862</v>
      </c>
      <c r="B830" s="489"/>
      <c r="C830" s="489"/>
      <c r="D830" s="489"/>
      <c r="E830" s="489"/>
      <c r="F830" s="489"/>
      <c r="G830" s="489"/>
      <c r="H830" s="489"/>
      <c r="I830" s="489"/>
      <c r="J830" s="490"/>
    </row>
    <row r="831" spans="1:10" x14ac:dyDescent="0.25">
      <c r="A831" s="491" t="s">
        <v>863</v>
      </c>
      <c r="B831" s="492"/>
      <c r="C831" s="492"/>
      <c r="D831" s="492"/>
      <c r="E831" s="492"/>
      <c r="F831" s="492"/>
      <c r="G831" s="492"/>
      <c r="H831" s="492"/>
      <c r="I831" s="492"/>
      <c r="J831" s="493"/>
    </row>
    <row r="832" spans="1:10" x14ac:dyDescent="0.25">
      <c r="A832" s="318" t="s">
        <v>953</v>
      </c>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0" t="s">
        <v>848</v>
      </c>
      <c r="B868" s="351"/>
      <c r="C868" s="351"/>
      <c r="D868" s="351"/>
      <c r="E868" s="351"/>
      <c r="F868" s="351"/>
      <c r="G868" s="351"/>
      <c r="H868" s="348" t="str">
        <f>'CONTACT INFORMATION'!$A$24</f>
        <v>Mendocino</v>
      </c>
      <c r="I868" s="348"/>
      <c r="J868" s="349"/>
    </row>
    <row r="869" spans="1:10" ht="8.4" customHeight="1" x14ac:dyDescent="0.25">
      <c r="A869" s="163"/>
      <c r="B869" s="163"/>
      <c r="C869" s="163"/>
      <c r="D869" s="163"/>
      <c r="E869" s="163"/>
      <c r="F869" s="163"/>
      <c r="G869" s="163"/>
      <c r="H869" s="163"/>
      <c r="I869" s="163"/>
      <c r="J869" s="163"/>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525"/>
      <c r="F871" s="526"/>
      <c r="G871" s="526"/>
      <c r="H871" s="526"/>
      <c r="I871" s="526"/>
      <c r="J871" s="527"/>
    </row>
    <row r="872" spans="1:10" x14ac:dyDescent="0.25">
      <c r="A872" s="494" t="s">
        <v>853</v>
      </c>
      <c r="B872" s="495"/>
      <c r="C872" s="495"/>
      <c r="D872" s="496"/>
      <c r="E872" s="528"/>
      <c r="F872" s="529"/>
      <c r="G872" s="529"/>
      <c r="H872" s="529"/>
      <c r="I872" s="529"/>
      <c r="J872" s="530"/>
    </row>
    <row r="873" spans="1:10" x14ac:dyDescent="0.25">
      <c r="A873" s="522" t="s">
        <v>808</v>
      </c>
      <c r="B873" s="523"/>
      <c r="C873" s="523"/>
      <c r="D873" s="524"/>
      <c r="E873" s="470"/>
      <c r="F873" s="471"/>
      <c r="G873" s="471"/>
      <c r="H873" s="471"/>
      <c r="I873" s="471"/>
      <c r="J873" s="472"/>
    </row>
    <row r="874" spans="1:10" ht="27" customHeight="1" x14ac:dyDescent="0.25">
      <c r="A874" s="157"/>
      <c r="B874" s="208"/>
      <c r="C874" s="208"/>
      <c r="D874" s="208"/>
      <c r="E874" s="473" t="s">
        <v>535</v>
      </c>
      <c r="F874" s="474"/>
      <c r="G874" s="473" t="s">
        <v>533</v>
      </c>
      <c r="H874" s="474"/>
      <c r="I874" s="475" t="s">
        <v>849</v>
      </c>
      <c r="J874" s="476"/>
    </row>
    <row r="875" spans="1:10" x14ac:dyDescent="0.25">
      <c r="A875" s="440" t="s">
        <v>527</v>
      </c>
      <c r="B875" s="441"/>
      <c r="C875" s="441"/>
      <c r="D875" s="442"/>
      <c r="E875" s="448"/>
      <c r="F875" s="448"/>
      <c r="G875" s="448"/>
      <c r="H875" s="448"/>
      <c r="I875" s="449"/>
      <c r="J875" s="449"/>
    </row>
    <row r="876" spans="1:10" x14ac:dyDescent="0.25">
      <c r="A876" s="444" t="s">
        <v>528</v>
      </c>
      <c r="B876" s="445"/>
      <c r="C876" s="445"/>
      <c r="D876" s="446"/>
      <c r="E876" s="431"/>
      <c r="F876" s="431"/>
      <c r="G876" s="432"/>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85" t="s">
        <v>860</v>
      </c>
      <c r="B886" s="486"/>
      <c r="C886" s="486"/>
      <c r="D886" s="486"/>
      <c r="E886" s="486"/>
      <c r="F886" s="486"/>
      <c r="G886" s="486"/>
      <c r="H886" s="486"/>
      <c r="I886" s="486"/>
      <c r="J886" s="487"/>
    </row>
    <row r="887" spans="1:10" x14ac:dyDescent="0.25">
      <c r="A887" s="488" t="s">
        <v>861</v>
      </c>
      <c r="B887" s="489"/>
      <c r="C887" s="489"/>
      <c r="D887" s="489"/>
      <c r="E887" s="489"/>
      <c r="F887" s="489"/>
      <c r="G887" s="489"/>
      <c r="H887" s="489"/>
      <c r="I887" s="489"/>
      <c r="J887" s="490"/>
    </row>
    <row r="888" spans="1:10" x14ac:dyDescent="0.25">
      <c r="A888" s="488" t="s">
        <v>862</v>
      </c>
      <c r="B888" s="489"/>
      <c r="C888" s="489"/>
      <c r="D888" s="489"/>
      <c r="E888" s="489"/>
      <c r="F888" s="489"/>
      <c r="G888" s="489"/>
      <c r="H888" s="489"/>
      <c r="I888" s="489"/>
      <c r="J888" s="490"/>
    </row>
    <row r="889" spans="1:10" x14ac:dyDescent="0.25">
      <c r="A889" s="491" t="s">
        <v>863</v>
      </c>
      <c r="B889" s="492"/>
      <c r="C889" s="492"/>
      <c r="D889" s="492"/>
      <c r="E889" s="492"/>
      <c r="F889" s="492"/>
      <c r="G889" s="492"/>
      <c r="H889" s="492"/>
      <c r="I889" s="492"/>
      <c r="J889" s="493"/>
    </row>
    <row r="890" spans="1:10" x14ac:dyDescent="0.25">
      <c r="A890" s="318"/>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7" spans="1:10" ht="8.1" customHeight="1" x14ac:dyDescent="0.25"/>
    <row r="932" ht="27" customHeight="1" x14ac:dyDescent="0.25"/>
    <row r="985" ht="8.1" customHeight="1" x14ac:dyDescent="0.25"/>
    <row r="99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sheetData>
  <sheetProtection selectLockedCells="1"/>
  <mergeCells count="865">
    <mergeCell ref="A887:J887"/>
    <mergeCell ref="A888:J888"/>
    <mergeCell ref="A889:J889"/>
    <mergeCell ref="A890:J924"/>
    <mergeCell ref="A884:D884"/>
    <mergeCell ref="E884:F884"/>
    <mergeCell ref="G884:H884"/>
    <mergeCell ref="I884:J884"/>
    <mergeCell ref="A885:D885"/>
    <mergeCell ref="E885:F885"/>
    <mergeCell ref="G885:H885"/>
    <mergeCell ref="I885:J885"/>
    <mergeCell ref="A886:J886"/>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68:G868"/>
    <mergeCell ref="H868:J868"/>
    <mergeCell ref="A870:J870"/>
    <mergeCell ref="A871:D871"/>
    <mergeCell ref="E871:J872"/>
    <mergeCell ref="A872:D872"/>
    <mergeCell ref="A873:D873"/>
    <mergeCell ref="E873:J873"/>
    <mergeCell ref="E874:F874"/>
    <mergeCell ref="G874:H874"/>
    <mergeCell ref="I874:J874"/>
    <mergeCell ref="A827:D827"/>
    <mergeCell ref="E827:F827"/>
    <mergeCell ref="G827:H827"/>
    <mergeCell ref="I827:J827"/>
    <mergeCell ref="A828:J828"/>
    <mergeCell ref="A829:J829"/>
    <mergeCell ref="A830:J830"/>
    <mergeCell ref="A831:J831"/>
    <mergeCell ref="A832:J866"/>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15:D815"/>
    <mergeCell ref="E815:J815"/>
    <mergeCell ref="E816:F816"/>
    <mergeCell ref="G816:H816"/>
    <mergeCell ref="I816:J816"/>
    <mergeCell ref="A817:D817"/>
    <mergeCell ref="E817:F817"/>
    <mergeCell ref="G817:H817"/>
    <mergeCell ref="I817:J817"/>
    <mergeCell ref="A771:J771"/>
    <mergeCell ref="A772:J772"/>
    <mergeCell ref="A773:J773"/>
    <mergeCell ref="A774:J808"/>
    <mergeCell ref="A810:G810"/>
    <mergeCell ref="H810:J810"/>
    <mergeCell ref="A812:J812"/>
    <mergeCell ref="A813:D813"/>
    <mergeCell ref="E813:J814"/>
    <mergeCell ref="A814:D814"/>
    <mergeCell ref="A768:D768"/>
    <mergeCell ref="E768:F768"/>
    <mergeCell ref="G768:H768"/>
    <mergeCell ref="I768:J768"/>
    <mergeCell ref="A769:D769"/>
    <mergeCell ref="E769:F769"/>
    <mergeCell ref="G769:H769"/>
    <mergeCell ref="I769:J769"/>
    <mergeCell ref="A770:J770"/>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52:G752"/>
    <mergeCell ref="H752:J752"/>
    <mergeCell ref="A754:J754"/>
    <mergeCell ref="A755:D755"/>
    <mergeCell ref="E755:J756"/>
    <mergeCell ref="A756:D756"/>
    <mergeCell ref="A757:D757"/>
    <mergeCell ref="E757:J757"/>
    <mergeCell ref="E758:F758"/>
    <mergeCell ref="G758:H758"/>
    <mergeCell ref="I758:J758"/>
    <mergeCell ref="A711:D711"/>
    <mergeCell ref="E711:F711"/>
    <mergeCell ref="G711:H711"/>
    <mergeCell ref="I711:J711"/>
    <mergeCell ref="A712:J712"/>
    <mergeCell ref="A713:J713"/>
    <mergeCell ref="A714:J714"/>
    <mergeCell ref="A715:J715"/>
    <mergeCell ref="A716:J750"/>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2:D702"/>
    <mergeCell ref="E702:F702"/>
    <mergeCell ref="G702:H702"/>
    <mergeCell ref="I702:J702"/>
    <mergeCell ref="A703:D703"/>
    <mergeCell ref="E703:F703"/>
    <mergeCell ref="G703:H703"/>
    <mergeCell ref="I703:J703"/>
    <mergeCell ref="A704:D704"/>
    <mergeCell ref="E704:F704"/>
    <mergeCell ref="G704:H704"/>
    <mergeCell ref="I704:J704"/>
    <mergeCell ref="A699:D699"/>
    <mergeCell ref="E699:J699"/>
    <mergeCell ref="E700:F700"/>
    <mergeCell ref="G700:H700"/>
    <mergeCell ref="I700:J700"/>
    <mergeCell ref="A701:D701"/>
    <mergeCell ref="E701:F701"/>
    <mergeCell ref="G701:H701"/>
    <mergeCell ref="I701:J701"/>
    <mergeCell ref="A655:J655"/>
    <mergeCell ref="A656:J656"/>
    <mergeCell ref="A657:J657"/>
    <mergeCell ref="A658:J692"/>
    <mergeCell ref="A694:G694"/>
    <mergeCell ref="H694:J694"/>
    <mergeCell ref="A696:J696"/>
    <mergeCell ref="A697:D697"/>
    <mergeCell ref="E697:J698"/>
    <mergeCell ref="A698:D698"/>
    <mergeCell ref="A652:D652"/>
    <mergeCell ref="E652:F652"/>
    <mergeCell ref="G652:H652"/>
    <mergeCell ref="I652:J652"/>
    <mergeCell ref="A653:D653"/>
    <mergeCell ref="E653:F653"/>
    <mergeCell ref="G653:H653"/>
    <mergeCell ref="I653:J653"/>
    <mergeCell ref="A654:J654"/>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36:G636"/>
    <mergeCell ref="H636:J636"/>
    <mergeCell ref="A638:J638"/>
    <mergeCell ref="A639:D639"/>
    <mergeCell ref="E639:J640"/>
    <mergeCell ref="A640:D640"/>
    <mergeCell ref="A641:D641"/>
    <mergeCell ref="E641:J641"/>
    <mergeCell ref="E642:F642"/>
    <mergeCell ref="G642:H642"/>
    <mergeCell ref="I642:J642"/>
    <mergeCell ref="A595:D595"/>
    <mergeCell ref="E595:F595"/>
    <mergeCell ref="G595:H595"/>
    <mergeCell ref="I595:J595"/>
    <mergeCell ref="A596:J596"/>
    <mergeCell ref="A597:J597"/>
    <mergeCell ref="A598:J598"/>
    <mergeCell ref="A599:J599"/>
    <mergeCell ref="A600:J634"/>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3:D583"/>
    <mergeCell ref="E583:J583"/>
    <mergeCell ref="E584:F584"/>
    <mergeCell ref="G584:H584"/>
    <mergeCell ref="I584:J584"/>
    <mergeCell ref="A585:D585"/>
    <mergeCell ref="E585:F585"/>
    <mergeCell ref="G585:H585"/>
    <mergeCell ref="I585:J585"/>
    <mergeCell ref="A539:J539"/>
    <mergeCell ref="A540:J540"/>
    <mergeCell ref="A541:J541"/>
    <mergeCell ref="A542:J576"/>
    <mergeCell ref="A578:G578"/>
    <mergeCell ref="H578:J578"/>
    <mergeCell ref="A580:J580"/>
    <mergeCell ref="A581:D581"/>
    <mergeCell ref="E581:J582"/>
    <mergeCell ref="A582:D582"/>
    <mergeCell ref="A536:D536"/>
    <mergeCell ref="E536:F536"/>
    <mergeCell ref="G536:H536"/>
    <mergeCell ref="I536:J536"/>
    <mergeCell ref="A537:D537"/>
    <mergeCell ref="E537:F537"/>
    <mergeCell ref="G537:H537"/>
    <mergeCell ref="I537:J537"/>
    <mergeCell ref="A538:J538"/>
    <mergeCell ref="A533:D533"/>
    <mergeCell ref="E533:F533"/>
    <mergeCell ref="G533:H533"/>
    <mergeCell ref="I533:J533"/>
    <mergeCell ref="A534:D534"/>
    <mergeCell ref="E534:F534"/>
    <mergeCell ref="G534:H534"/>
    <mergeCell ref="I534:J534"/>
    <mergeCell ref="A535:D535"/>
    <mergeCell ref="E535:F535"/>
    <mergeCell ref="G535:H535"/>
    <mergeCell ref="I535:J535"/>
    <mergeCell ref="A530:D530"/>
    <mergeCell ref="E530:F530"/>
    <mergeCell ref="G530:H530"/>
    <mergeCell ref="I530:J530"/>
    <mergeCell ref="A531:D531"/>
    <mergeCell ref="E531:F531"/>
    <mergeCell ref="G531:H531"/>
    <mergeCell ref="I531:J531"/>
    <mergeCell ref="A532:D532"/>
    <mergeCell ref="E532:F532"/>
    <mergeCell ref="G532:H532"/>
    <mergeCell ref="I532:J532"/>
    <mergeCell ref="A529:D529"/>
    <mergeCell ref="E529:F529"/>
    <mergeCell ref="G529:H529"/>
    <mergeCell ref="I529:J529"/>
    <mergeCell ref="A520:G520"/>
    <mergeCell ref="H520:J520"/>
    <mergeCell ref="A527:D527"/>
    <mergeCell ref="E527:F527"/>
    <mergeCell ref="G527:H527"/>
    <mergeCell ref="I527:J527"/>
    <mergeCell ref="A522:J522"/>
    <mergeCell ref="A523:D523"/>
    <mergeCell ref="E523:J524"/>
    <mergeCell ref="A524:D524"/>
    <mergeCell ref="A525:D525"/>
    <mergeCell ref="E525:J525"/>
    <mergeCell ref="A480:J480"/>
    <mergeCell ref="A481:J481"/>
    <mergeCell ref="A482:J482"/>
    <mergeCell ref="A483:J483"/>
    <mergeCell ref="A484:J518"/>
    <mergeCell ref="A528:D528"/>
    <mergeCell ref="E528:F528"/>
    <mergeCell ref="G528:H528"/>
    <mergeCell ref="I528:J528"/>
    <mergeCell ref="E526:F526"/>
    <mergeCell ref="G526:H526"/>
    <mergeCell ref="I526:J526"/>
    <mergeCell ref="A462:G462"/>
    <mergeCell ref="H462:J462"/>
    <mergeCell ref="A464:J464"/>
    <mergeCell ref="A465:D465"/>
    <mergeCell ref="E465:J466"/>
    <mergeCell ref="A466:D466"/>
    <mergeCell ref="I470:J470"/>
    <mergeCell ref="A471:D471"/>
    <mergeCell ref="E471:F471"/>
    <mergeCell ref="G471:H471"/>
    <mergeCell ref="I471:J471"/>
    <mergeCell ref="A467:D467"/>
    <mergeCell ref="E467:J467"/>
    <mergeCell ref="E468:F468"/>
    <mergeCell ref="G468:H468"/>
    <mergeCell ref="I468:J468"/>
    <mergeCell ref="A469:D469"/>
    <mergeCell ref="E469:F469"/>
    <mergeCell ref="G469:H469"/>
    <mergeCell ref="I469:J469"/>
    <mergeCell ref="A470:D470"/>
    <mergeCell ref="E470:F470"/>
    <mergeCell ref="G470:H470"/>
    <mergeCell ref="A421:D421"/>
    <mergeCell ref="E421:F421"/>
    <mergeCell ref="G421:H421"/>
    <mergeCell ref="I421:J421"/>
    <mergeCell ref="A422:J422"/>
    <mergeCell ref="A423:J423"/>
    <mergeCell ref="A424:J424"/>
    <mergeCell ref="A425:J425"/>
    <mergeCell ref="A426:J460"/>
    <mergeCell ref="A418:D418"/>
    <mergeCell ref="E418:F418"/>
    <mergeCell ref="G418:H418"/>
    <mergeCell ref="I418:J418"/>
    <mergeCell ref="A419:D419"/>
    <mergeCell ref="E419:F419"/>
    <mergeCell ref="G419:H419"/>
    <mergeCell ref="I419:J419"/>
    <mergeCell ref="A420:D420"/>
    <mergeCell ref="E420:F420"/>
    <mergeCell ref="G420:H420"/>
    <mergeCell ref="I420:J420"/>
    <mergeCell ref="E415:F415"/>
    <mergeCell ref="G415:H415"/>
    <mergeCell ref="I415:J415"/>
    <mergeCell ref="A416:D416"/>
    <mergeCell ref="E416:F416"/>
    <mergeCell ref="G416:H416"/>
    <mergeCell ref="I416:J416"/>
    <mergeCell ref="A417:D417"/>
    <mergeCell ref="E417:F417"/>
    <mergeCell ref="G417:H417"/>
    <mergeCell ref="I417:J417"/>
    <mergeCell ref="A415:D415"/>
    <mergeCell ref="A368:J402"/>
    <mergeCell ref="A404:G404"/>
    <mergeCell ref="H404:J404"/>
    <mergeCell ref="A406:J406"/>
    <mergeCell ref="A407:D407"/>
    <mergeCell ref="E407:J408"/>
    <mergeCell ref="A408:D408"/>
    <mergeCell ref="E411:F411"/>
    <mergeCell ref="G411:H411"/>
    <mergeCell ref="I411:J411"/>
    <mergeCell ref="A409:D409"/>
    <mergeCell ref="E409:J409"/>
    <mergeCell ref="E410:F410"/>
    <mergeCell ref="G410:H410"/>
    <mergeCell ref="I410:J410"/>
    <mergeCell ref="A411:D411"/>
    <mergeCell ref="A363:D363"/>
    <mergeCell ref="E363:F363"/>
    <mergeCell ref="G363:H363"/>
    <mergeCell ref="I363:J363"/>
    <mergeCell ref="A364:J364"/>
    <mergeCell ref="A365:J365"/>
    <mergeCell ref="A366:J366"/>
    <mergeCell ref="A367:J367"/>
    <mergeCell ref="E349:J350"/>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0:D350"/>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13:D413"/>
    <mergeCell ref="E413:F413"/>
    <mergeCell ref="G413:H413"/>
    <mergeCell ref="I413:J413"/>
    <mergeCell ref="A414:D414"/>
    <mergeCell ref="E414:F414"/>
    <mergeCell ref="G414:H414"/>
    <mergeCell ref="I414:J414"/>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12:D412"/>
    <mergeCell ref="E412:F412"/>
    <mergeCell ref="G412:H412"/>
    <mergeCell ref="I412:J412"/>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475:D475"/>
    <mergeCell ref="E475:F475"/>
    <mergeCell ref="G475:H475"/>
    <mergeCell ref="A472:D472"/>
    <mergeCell ref="E472:F472"/>
    <mergeCell ref="G472:H472"/>
    <mergeCell ref="I472:J472"/>
    <mergeCell ref="A473:D473"/>
    <mergeCell ref="E473:F473"/>
    <mergeCell ref="G473:H473"/>
    <mergeCell ref="I473:J473"/>
    <mergeCell ref="A474:D474"/>
    <mergeCell ref="E474:F474"/>
    <mergeCell ref="G474:H474"/>
    <mergeCell ref="I474:J474"/>
    <mergeCell ref="G136:H136"/>
    <mergeCell ref="I136:J136"/>
    <mergeCell ref="A103:J105"/>
    <mergeCell ref="A478:D478"/>
    <mergeCell ref="E478:F478"/>
    <mergeCell ref="G478:H478"/>
    <mergeCell ref="I478:J478"/>
    <mergeCell ref="A479:D479"/>
    <mergeCell ref="E479:F479"/>
    <mergeCell ref="G479:H479"/>
    <mergeCell ref="I479:J479"/>
    <mergeCell ref="I475:J475"/>
    <mergeCell ref="A476:D476"/>
    <mergeCell ref="E476:F476"/>
    <mergeCell ref="G476:H476"/>
    <mergeCell ref="I476:J476"/>
    <mergeCell ref="A477:D477"/>
    <mergeCell ref="E477:F477"/>
    <mergeCell ref="G477:H477"/>
    <mergeCell ref="I477:J477"/>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349:J350 E407:J408 E465:J466 E523:J524 E581:J582 E639:J640 E697:J698 E755:J756 E813:J814 E871:J872"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16:J750"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199:J226 A252:J285 A310:J344 A832:J866 A368:J402 A426:J460 A484:J518 A542:J576 A600:J634 A774:J808"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58:J692"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Mendocino</v>
      </c>
      <c r="I1" s="348"/>
      <c r="J1" s="349"/>
    </row>
    <row r="2" spans="1:10" x14ac:dyDescent="0.25">
      <c r="A2" s="163"/>
      <c r="B2" s="163"/>
      <c r="C2" s="163"/>
      <c r="D2" s="163"/>
      <c r="E2" s="163"/>
      <c r="F2" s="163"/>
      <c r="G2" s="163"/>
      <c r="H2" s="163"/>
      <c r="I2" s="163"/>
      <c r="J2" s="163"/>
    </row>
    <row r="3" spans="1:10" ht="13.8" x14ac:dyDescent="0.25">
      <c r="A3" s="457" t="s">
        <v>877</v>
      </c>
      <c r="B3" s="458"/>
      <c r="C3" s="458"/>
      <c r="D3" s="458"/>
      <c r="E3" s="458"/>
      <c r="F3" s="458"/>
      <c r="G3" s="458"/>
      <c r="H3" s="458"/>
      <c r="I3" s="458"/>
      <c r="J3" s="459"/>
    </row>
    <row r="4" spans="1:10" x14ac:dyDescent="0.25">
      <c r="A4" s="454" t="s">
        <v>854</v>
      </c>
      <c r="B4" s="455"/>
      <c r="C4" s="455"/>
      <c r="D4" s="456"/>
      <c r="E4" s="525"/>
      <c r="F4" s="526"/>
      <c r="G4" s="526"/>
      <c r="H4" s="526"/>
      <c r="I4" s="526"/>
      <c r="J4" s="527"/>
    </row>
    <row r="5" spans="1:10" x14ac:dyDescent="0.25">
      <c r="A5" s="494" t="s">
        <v>853</v>
      </c>
      <c r="B5" s="495"/>
      <c r="C5" s="495"/>
      <c r="D5" s="496"/>
      <c r="E5" s="528"/>
      <c r="F5" s="529"/>
      <c r="G5" s="529"/>
      <c r="H5" s="529"/>
      <c r="I5" s="529"/>
      <c r="J5" s="530"/>
    </row>
    <row r="6" spans="1:10" x14ac:dyDescent="0.25">
      <c r="A6" s="522" t="s">
        <v>808</v>
      </c>
      <c r="B6" s="523"/>
      <c r="C6" s="523"/>
      <c r="D6" s="524"/>
      <c r="E6" s="531"/>
      <c r="F6" s="532"/>
      <c r="G6" s="532"/>
      <c r="H6" s="532"/>
      <c r="I6" s="532"/>
      <c r="J6" s="533"/>
    </row>
    <row r="7" spans="1:10" x14ac:dyDescent="0.25">
      <c r="A7" s="157"/>
      <c r="B7" s="208"/>
      <c r="C7" s="208"/>
      <c r="D7" s="208"/>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860</v>
      </c>
      <c r="B19" s="486"/>
      <c r="C19" s="486"/>
      <c r="D19" s="486"/>
      <c r="E19" s="486"/>
      <c r="F19" s="486"/>
      <c r="G19" s="486"/>
      <c r="H19" s="486"/>
      <c r="I19" s="486"/>
      <c r="J19" s="487"/>
    </row>
    <row r="20" spans="1:10" x14ac:dyDescent="0.25">
      <c r="A20" s="488" t="s">
        <v>861</v>
      </c>
      <c r="B20" s="489"/>
      <c r="C20" s="489"/>
      <c r="D20" s="489"/>
      <c r="E20" s="489"/>
      <c r="F20" s="489"/>
      <c r="G20" s="489"/>
      <c r="H20" s="489"/>
      <c r="I20" s="489"/>
      <c r="J20" s="490"/>
    </row>
    <row r="21" spans="1:10" x14ac:dyDescent="0.25">
      <c r="A21" s="488" t="s">
        <v>862</v>
      </c>
      <c r="B21" s="489"/>
      <c r="C21" s="489"/>
      <c r="D21" s="489"/>
      <c r="E21" s="489"/>
      <c r="F21" s="489"/>
      <c r="G21" s="489"/>
      <c r="H21" s="489"/>
      <c r="I21" s="489"/>
      <c r="J21" s="490"/>
    </row>
    <row r="22" spans="1:10" x14ac:dyDescent="0.25">
      <c r="A22" s="491" t="s">
        <v>863</v>
      </c>
      <c r="B22" s="492"/>
      <c r="C22" s="492"/>
      <c r="D22" s="492"/>
      <c r="E22" s="492"/>
      <c r="F22" s="492"/>
      <c r="G22" s="492"/>
      <c r="H22" s="492"/>
      <c r="I22" s="492"/>
      <c r="J22" s="493"/>
    </row>
    <row r="23" spans="1:10" x14ac:dyDescent="0.25">
      <c r="A23" s="318"/>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Mendocino</v>
      </c>
      <c r="I56" s="348"/>
      <c r="J56" s="349"/>
    </row>
    <row r="57" spans="1:10" x14ac:dyDescent="0.25">
      <c r="A57" s="163"/>
      <c r="B57" s="163"/>
      <c r="C57" s="163"/>
      <c r="D57" s="163"/>
      <c r="E57" s="163"/>
      <c r="F57" s="163"/>
      <c r="G57" s="163"/>
      <c r="H57" s="163"/>
      <c r="I57" s="163"/>
      <c r="J57" s="163"/>
    </row>
    <row r="58" spans="1:10" ht="13.8" x14ac:dyDescent="0.25">
      <c r="A58" s="457" t="s">
        <v>878</v>
      </c>
      <c r="B58" s="458"/>
      <c r="C58" s="458"/>
      <c r="D58" s="458"/>
      <c r="E58" s="458"/>
      <c r="F58" s="458"/>
      <c r="G58" s="458"/>
      <c r="H58" s="458"/>
      <c r="I58" s="458"/>
      <c r="J58" s="459"/>
    </row>
    <row r="59" spans="1:10" x14ac:dyDescent="0.25">
      <c r="A59" s="454" t="s">
        <v>854</v>
      </c>
      <c r="B59" s="455"/>
      <c r="C59" s="455"/>
      <c r="D59" s="456"/>
      <c r="E59" s="525"/>
      <c r="F59" s="526"/>
      <c r="G59" s="526"/>
      <c r="H59" s="526"/>
      <c r="I59" s="526"/>
      <c r="J59" s="527"/>
    </row>
    <row r="60" spans="1:10" x14ac:dyDescent="0.25">
      <c r="A60" s="494" t="s">
        <v>853</v>
      </c>
      <c r="B60" s="495"/>
      <c r="C60" s="495"/>
      <c r="D60" s="496"/>
      <c r="E60" s="528"/>
      <c r="F60" s="529"/>
      <c r="G60" s="529"/>
      <c r="H60" s="529"/>
      <c r="I60" s="529"/>
      <c r="J60" s="530"/>
    </row>
    <row r="61" spans="1:10" x14ac:dyDescent="0.25">
      <c r="A61" s="522" t="s">
        <v>808</v>
      </c>
      <c r="B61" s="523"/>
      <c r="C61" s="523"/>
      <c r="D61" s="524"/>
      <c r="E61" s="531"/>
      <c r="F61" s="532"/>
      <c r="G61" s="532"/>
      <c r="H61" s="532"/>
      <c r="I61" s="532"/>
      <c r="J61" s="533"/>
    </row>
    <row r="62" spans="1:10" x14ac:dyDescent="0.25">
      <c r="A62" s="157"/>
      <c r="B62" s="208"/>
      <c r="C62" s="208"/>
      <c r="D62" s="208"/>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860</v>
      </c>
      <c r="B74" s="486"/>
      <c r="C74" s="486"/>
      <c r="D74" s="486"/>
      <c r="E74" s="486"/>
      <c r="F74" s="486"/>
      <c r="G74" s="486"/>
      <c r="H74" s="486"/>
      <c r="I74" s="486"/>
      <c r="J74" s="487"/>
    </row>
    <row r="75" spans="1:10" x14ac:dyDescent="0.25">
      <c r="A75" s="488" t="s">
        <v>861</v>
      </c>
      <c r="B75" s="489"/>
      <c r="C75" s="489"/>
      <c r="D75" s="489"/>
      <c r="E75" s="489"/>
      <c r="F75" s="489"/>
      <c r="G75" s="489"/>
      <c r="H75" s="489"/>
      <c r="I75" s="489"/>
      <c r="J75" s="490"/>
    </row>
    <row r="76" spans="1:10" x14ac:dyDescent="0.25">
      <c r="A76" s="488" t="s">
        <v>862</v>
      </c>
      <c r="B76" s="489"/>
      <c r="C76" s="489"/>
      <c r="D76" s="489"/>
      <c r="E76" s="489"/>
      <c r="F76" s="489"/>
      <c r="G76" s="489"/>
      <c r="H76" s="489"/>
      <c r="I76" s="489"/>
      <c r="J76" s="490"/>
    </row>
    <row r="77" spans="1:10" x14ac:dyDescent="0.25">
      <c r="A77" s="491" t="s">
        <v>863</v>
      </c>
      <c r="B77" s="492"/>
      <c r="C77" s="492"/>
      <c r="D77" s="492"/>
      <c r="E77" s="492"/>
      <c r="F77" s="492"/>
      <c r="G77" s="492"/>
      <c r="H77" s="492"/>
      <c r="I77" s="492"/>
      <c r="J77" s="493"/>
    </row>
    <row r="78" spans="1:10" x14ac:dyDescent="0.25">
      <c r="A78" s="318"/>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848</v>
      </c>
      <c r="B112" s="351"/>
      <c r="C112" s="351"/>
      <c r="D112" s="351"/>
      <c r="E112" s="351"/>
      <c r="F112" s="351"/>
      <c r="G112" s="351"/>
      <c r="H112" s="348" t="str">
        <f>'CONTACT INFORMATION'!$A$24</f>
        <v>Mendocino</v>
      </c>
      <c r="I112" s="348"/>
      <c r="J112" s="349"/>
    </row>
    <row r="113" spans="1:10" x14ac:dyDescent="0.25">
      <c r="A113" s="163"/>
      <c r="B113" s="163"/>
      <c r="C113" s="163"/>
      <c r="D113" s="163"/>
      <c r="E113" s="163"/>
      <c r="F113" s="163"/>
      <c r="G113" s="163"/>
      <c r="H113" s="163"/>
      <c r="I113" s="163"/>
      <c r="J113" s="163"/>
    </row>
    <row r="114" spans="1:10" ht="13.8" x14ac:dyDescent="0.25">
      <c r="A114" s="457" t="s">
        <v>879</v>
      </c>
      <c r="B114" s="458"/>
      <c r="C114" s="458"/>
      <c r="D114" s="458"/>
      <c r="E114" s="458"/>
      <c r="F114" s="458"/>
      <c r="G114" s="458"/>
      <c r="H114" s="458"/>
      <c r="I114" s="458"/>
      <c r="J114" s="459"/>
    </row>
    <row r="115" spans="1:10" x14ac:dyDescent="0.25">
      <c r="A115" s="454" t="s">
        <v>854</v>
      </c>
      <c r="B115" s="455"/>
      <c r="C115" s="455"/>
      <c r="D115" s="456"/>
      <c r="E115" s="525"/>
      <c r="F115" s="526"/>
      <c r="G115" s="526"/>
      <c r="H115" s="526"/>
      <c r="I115" s="526"/>
      <c r="J115" s="527"/>
    </row>
    <row r="116" spans="1:10" x14ac:dyDescent="0.25">
      <c r="A116" s="494" t="s">
        <v>853</v>
      </c>
      <c r="B116" s="495"/>
      <c r="C116" s="495"/>
      <c r="D116" s="496"/>
      <c r="E116" s="528"/>
      <c r="F116" s="529"/>
      <c r="G116" s="529"/>
      <c r="H116" s="529"/>
      <c r="I116" s="529"/>
      <c r="J116" s="530"/>
    </row>
    <row r="117" spans="1:10" x14ac:dyDescent="0.25">
      <c r="A117" s="522" t="s">
        <v>808</v>
      </c>
      <c r="B117" s="523"/>
      <c r="C117" s="523"/>
      <c r="D117" s="524"/>
      <c r="E117" s="531"/>
      <c r="F117" s="532"/>
      <c r="G117" s="532"/>
      <c r="H117" s="532"/>
      <c r="I117" s="532"/>
      <c r="J117" s="533"/>
    </row>
    <row r="118" spans="1:10" x14ac:dyDescent="0.25">
      <c r="A118" s="157"/>
      <c r="B118" s="208"/>
      <c r="C118" s="208"/>
      <c r="D118" s="208"/>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860</v>
      </c>
      <c r="B130" s="486"/>
      <c r="C130" s="486"/>
      <c r="D130" s="486"/>
      <c r="E130" s="486"/>
      <c r="F130" s="486"/>
      <c r="G130" s="486"/>
      <c r="H130" s="486"/>
      <c r="I130" s="486"/>
      <c r="J130" s="487"/>
    </row>
    <row r="131" spans="1:10" x14ac:dyDescent="0.25">
      <c r="A131" s="488" t="s">
        <v>861</v>
      </c>
      <c r="B131" s="489"/>
      <c r="C131" s="489"/>
      <c r="D131" s="489"/>
      <c r="E131" s="489"/>
      <c r="F131" s="489"/>
      <c r="G131" s="489"/>
      <c r="H131" s="489"/>
      <c r="I131" s="489"/>
      <c r="J131" s="490"/>
    </row>
    <row r="132" spans="1:10" x14ac:dyDescent="0.25">
      <c r="A132" s="488" t="s">
        <v>862</v>
      </c>
      <c r="B132" s="489"/>
      <c r="C132" s="489"/>
      <c r="D132" s="489"/>
      <c r="E132" s="489"/>
      <c r="F132" s="489"/>
      <c r="G132" s="489"/>
      <c r="H132" s="489"/>
      <c r="I132" s="489"/>
      <c r="J132" s="490"/>
    </row>
    <row r="133" spans="1:10" x14ac:dyDescent="0.25">
      <c r="A133" s="491" t="s">
        <v>863</v>
      </c>
      <c r="B133" s="492"/>
      <c r="C133" s="492"/>
      <c r="D133" s="492"/>
      <c r="E133" s="492"/>
      <c r="F133" s="492"/>
      <c r="G133" s="492"/>
      <c r="H133" s="492"/>
      <c r="I133" s="492"/>
      <c r="J133" s="493"/>
    </row>
    <row r="134" spans="1:10" x14ac:dyDescent="0.25">
      <c r="A134" s="318"/>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Mendocino</v>
      </c>
      <c r="I167" s="348"/>
      <c r="J167" s="349"/>
    </row>
    <row r="168" spans="1:10" x14ac:dyDescent="0.25">
      <c r="A168" s="163"/>
      <c r="B168" s="163"/>
      <c r="C168" s="163"/>
      <c r="D168" s="163"/>
      <c r="E168" s="163"/>
      <c r="F168" s="163"/>
      <c r="G168" s="163"/>
      <c r="H168" s="163"/>
      <c r="I168" s="163"/>
      <c r="J168" s="163"/>
    </row>
    <row r="169" spans="1:10" ht="13.8" x14ac:dyDescent="0.25">
      <c r="A169" s="457" t="s">
        <v>880</v>
      </c>
      <c r="B169" s="458"/>
      <c r="C169" s="458"/>
      <c r="D169" s="458"/>
      <c r="E169" s="458"/>
      <c r="F169" s="458"/>
      <c r="G169" s="458"/>
      <c r="H169" s="458"/>
      <c r="I169" s="458"/>
      <c r="J169" s="459"/>
    </row>
    <row r="170" spans="1:10" x14ac:dyDescent="0.25">
      <c r="A170" s="454" t="s">
        <v>854</v>
      </c>
      <c r="B170" s="455"/>
      <c r="C170" s="455"/>
      <c r="D170" s="456"/>
      <c r="E170" s="525"/>
      <c r="F170" s="526"/>
      <c r="G170" s="526"/>
      <c r="H170" s="526"/>
      <c r="I170" s="526"/>
      <c r="J170" s="527"/>
    </row>
    <row r="171" spans="1:10" x14ac:dyDescent="0.25">
      <c r="A171" s="494" t="s">
        <v>853</v>
      </c>
      <c r="B171" s="495"/>
      <c r="C171" s="495"/>
      <c r="D171" s="496"/>
      <c r="E171" s="528"/>
      <c r="F171" s="529"/>
      <c r="G171" s="529"/>
      <c r="H171" s="529"/>
      <c r="I171" s="529"/>
      <c r="J171" s="530"/>
    </row>
    <row r="172" spans="1:10" x14ac:dyDescent="0.25">
      <c r="A172" s="522" t="s">
        <v>808</v>
      </c>
      <c r="B172" s="523"/>
      <c r="C172" s="523"/>
      <c r="D172" s="524"/>
      <c r="E172" s="531"/>
      <c r="F172" s="532"/>
      <c r="G172" s="532"/>
      <c r="H172" s="532"/>
      <c r="I172" s="532"/>
      <c r="J172" s="533"/>
    </row>
    <row r="173" spans="1:10" x14ac:dyDescent="0.25">
      <c r="A173" s="157"/>
      <c r="B173" s="208"/>
      <c r="C173" s="208"/>
      <c r="D173" s="208"/>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860</v>
      </c>
      <c r="B185" s="486"/>
      <c r="C185" s="486"/>
      <c r="D185" s="486"/>
      <c r="E185" s="486"/>
      <c r="F185" s="486"/>
      <c r="G185" s="486"/>
      <c r="H185" s="486"/>
      <c r="I185" s="486"/>
      <c r="J185" s="487"/>
    </row>
    <row r="186" spans="1:10" x14ac:dyDescent="0.25">
      <c r="A186" s="488" t="s">
        <v>861</v>
      </c>
      <c r="B186" s="489"/>
      <c r="C186" s="489"/>
      <c r="D186" s="489"/>
      <c r="E186" s="489"/>
      <c r="F186" s="489"/>
      <c r="G186" s="489"/>
      <c r="H186" s="489"/>
      <c r="I186" s="489"/>
      <c r="J186" s="490"/>
    </row>
    <row r="187" spans="1:10" x14ac:dyDescent="0.25">
      <c r="A187" s="488" t="s">
        <v>862</v>
      </c>
      <c r="B187" s="489"/>
      <c r="C187" s="489"/>
      <c r="D187" s="489"/>
      <c r="E187" s="489"/>
      <c r="F187" s="489"/>
      <c r="G187" s="489"/>
      <c r="H187" s="489"/>
      <c r="I187" s="489"/>
      <c r="J187" s="490"/>
    </row>
    <row r="188" spans="1:10" x14ac:dyDescent="0.25">
      <c r="A188" s="491" t="s">
        <v>863</v>
      </c>
      <c r="B188" s="492"/>
      <c r="C188" s="492"/>
      <c r="D188" s="492"/>
      <c r="E188" s="492"/>
      <c r="F188" s="492"/>
      <c r="G188" s="492"/>
      <c r="H188" s="492"/>
      <c r="I188" s="492"/>
      <c r="J188" s="493"/>
    </row>
    <row r="189" spans="1:10" x14ac:dyDescent="0.25">
      <c r="A189" s="318"/>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848</v>
      </c>
      <c r="B222" s="351"/>
      <c r="C222" s="351"/>
      <c r="D222" s="351"/>
      <c r="E222" s="351"/>
      <c r="F222" s="351"/>
      <c r="G222" s="351"/>
      <c r="H222" s="348" t="str">
        <f>'CONTACT INFORMATION'!$A$24</f>
        <v>Mendocino</v>
      </c>
      <c r="I222" s="348"/>
      <c r="J222" s="349"/>
    </row>
    <row r="223" spans="1:10" x14ac:dyDescent="0.25">
      <c r="A223" s="163"/>
      <c r="B223" s="163"/>
      <c r="C223" s="163"/>
      <c r="D223" s="163"/>
      <c r="E223" s="163"/>
      <c r="F223" s="163"/>
      <c r="G223" s="163"/>
      <c r="H223" s="163"/>
      <c r="I223" s="163"/>
      <c r="J223" s="163"/>
    </row>
    <row r="224" spans="1:10" ht="13.8" x14ac:dyDescent="0.25">
      <c r="A224" s="457" t="s">
        <v>881</v>
      </c>
      <c r="B224" s="458"/>
      <c r="C224" s="458"/>
      <c r="D224" s="458"/>
      <c r="E224" s="458"/>
      <c r="F224" s="458"/>
      <c r="G224" s="458"/>
      <c r="H224" s="458"/>
      <c r="I224" s="458"/>
      <c r="J224" s="459"/>
    </row>
    <row r="225" spans="1:10" x14ac:dyDescent="0.25">
      <c r="A225" s="454" t="s">
        <v>854</v>
      </c>
      <c r="B225" s="455"/>
      <c r="C225" s="455"/>
      <c r="D225" s="456"/>
      <c r="E225" s="525"/>
      <c r="F225" s="526"/>
      <c r="G225" s="526"/>
      <c r="H225" s="526"/>
      <c r="I225" s="526"/>
      <c r="J225" s="527"/>
    </row>
    <row r="226" spans="1:10" x14ac:dyDescent="0.25">
      <c r="A226" s="494" t="s">
        <v>853</v>
      </c>
      <c r="B226" s="495"/>
      <c r="C226" s="495"/>
      <c r="D226" s="496"/>
      <c r="E226" s="528"/>
      <c r="F226" s="529"/>
      <c r="G226" s="529"/>
      <c r="H226" s="529"/>
      <c r="I226" s="529"/>
      <c r="J226" s="530"/>
    </row>
    <row r="227" spans="1:10" x14ac:dyDescent="0.25">
      <c r="A227" s="522" t="s">
        <v>808</v>
      </c>
      <c r="B227" s="523"/>
      <c r="C227" s="523"/>
      <c r="D227" s="524"/>
      <c r="E227" s="531"/>
      <c r="F227" s="532"/>
      <c r="G227" s="532"/>
      <c r="H227" s="532"/>
      <c r="I227" s="532"/>
      <c r="J227" s="533"/>
    </row>
    <row r="228" spans="1:10" x14ac:dyDescent="0.25">
      <c r="A228" s="157"/>
      <c r="B228" s="208"/>
      <c r="C228" s="208"/>
      <c r="D228" s="208"/>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860</v>
      </c>
      <c r="B240" s="486"/>
      <c r="C240" s="486"/>
      <c r="D240" s="486"/>
      <c r="E240" s="486"/>
      <c r="F240" s="486"/>
      <c r="G240" s="486"/>
      <c r="H240" s="486"/>
      <c r="I240" s="486"/>
      <c r="J240" s="487"/>
    </row>
    <row r="241" spans="1:10" x14ac:dyDescent="0.25">
      <c r="A241" s="488" t="s">
        <v>861</v>
      </c>
      <c r="B241" s="489"/>
      <c r="C241" s="489"/>
      <c r="D241" s="489"/>
      <c r="E241" s="489"/>
      <c r="F241" s="489"/>
      <c r="G241" s="489"/>
      <c r="H241" s="489"/>
      <c r="I241" s="489"/>
      <c r="J241" s="490"/>
    </row>
    <row r="242" spans="1:10" x14ac:dyDescent="0.25">
      <c r="A242" s="488" t="s">
        <v>862</v>
      </c>
      <c r="B242" s="489"/>
      <c r="C242" s="489"/>
      <c r="D242" s="489"/>
      <c r="E242" s="489"/>
      <c r="F242" s="489"/>
      <c r="G242" s="489"/>
      <c r="H242" s="489"/>
      <c r="I242" s="489"/>
      <c r="J242" s="490"/>
    </row>
    <row r="243" spans="1:10" x14ac:dyDescent="0.25">
      <c r="A243" s="491" t="s">
        <v>863</v>
      </c>
      <c r="B243" s="492"/>
      <c r="C243" s="492"/>
      <c r="D243" s="492"/>
      <c r="E243" s="492"/>
      <c r="F243" s="492"/>
      <c r="G243" s="492"/>
      <c r="H243" s="492"/>
      <c r="I243" s="492"/>
      <c r="J243" s="493"/>
    </row>
    <row r="244" spans="1:10" x14ac:dyDescent="0.25">
      <c r="A244" s="318"/>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848</v>
      </c>
      <c r="B277" s="351"/>
      <c r="C277" s="351"/>
      <c r="D277" s="351"/>
      <c r="E277" s="351"/>
      <c r="F277" s="351"/>
      <c r="G277" s="351"/>
      <c r="H277" s="348" t="str">
        <f>'CONTACT INFORMATION'!$A$24</f>
        <v>Mendocino</v>
      </c>
      <c r="I277" s="348"/>
      <c r="J277" s="349"/>
    </row>
    <row r="278" spans="1:10" ht="15.6" x14ac:dyDescent="0.3">
      <c r="A278" s="57"/>
      <c r="B278" s="57"/>
      <c r="C278" s="57"/>
      <c r="D278" s="57"/>
      <c r="E278" s="57"/>
      <c r="F278" s="57"/>
      <c r="G278" s="57"/>
      <c r="H278" s="57"/>
      <c r="I278" s="57"/>
      <c r="J278" s="57"/>
    </row>
    <row r="279" spans="1:10" ht="13.8" x14ac:dyDescent="0.25">
      <c r="A279" s="457" t="s">
        <v>901</v>
      </c>
      <c r="B279" s="458"/>
      <c r="C279" s="458"/>
      <c r="D279" s="458"/>
      <c r="E279" s="458"/>
      <c r="F279" s="458"/>
      <c r="G279" s="458"/>
      <c r="H279" s="458"/>
      <c r="I279" s="458"/>
      <c r="J279" s="459"/>
    </row>
    <row r="280" spans="1:10" ht="13.2" customHeight="1" x14ac:dyDescent="0.25">
      <c r="A280" s="454" t="s">
        <v>854</v>
      </c>
      <c r="B280" s="517"/>
      <c r="C280" s="517"/>
      <c r="D280" s="518"/>
      <c r="E280" s="525"/>
      <c r="F280" s="526"/>
      <c r="G280" s="526"/>
      <c r="H280" s="526"/>
      <c r="I280" s="526"/>
      <c r="J280" s="527"/>
    </row>
    <row r="281" spans="1:10" ht="13.2" customHeight="1" x14ac:dyDescent="0.25">
      <c r="A281" s="494" t="s">
        <v>853</v>
      </c>
      <c r="B281" s="495"/>
      <c r="C281" s="495"/>
      <c r="D281" s="496"/>
      <c r="E281" s="528"/>
      <c r="F281" s="529"/>
      <c r="G281" s="529"/>
      <c r="H281" s="529"/>
      <c r="I281" s="529"/>
      <c r="J281" s="530"/>
    </row>
    <row r="282" spans="1:10" x14ac:dyDescent="0.25">
      <c r="A282" s="519" t="s">
        <v>808</v>
      </c>
      <c r="B282" s="520"/>
      <c r="C282" s="520"/>
      <c r="D282" s="521"/>
      <c r="E282" s="470"/>
      <c r="F282" s="471"/>
      <c r="G282" s="471"/>
      <c r="H282" s="471"/>
      <c r="I282" s="471"/>
      <c r="J282" s="472"/>
    </row>
    <row r="283" spans="1:10" ht="13.2" customHeight="1" x14ac:dyDescent="0.25">
      <c r="A283" s="58"/>
      <c r="B283" s="59"/>
      <c r="C283" s="59"/>
      <c r="D283" s="59"/>
      <c r="E283" s="540" t="s">
        <v>535</v>
      </c>
      <c r="F283" s="540"/>
      <c r="G283" s="540" t="s">
        <v>533</v>
      </c>
      <c r="H283" s="540"/>
      <c r="I283" s="541" t="s">
        <v>849</v>
      </c>
      <c r="J283" s="542"/>
    </row>
    <row r="284" spans="1:10" x14ac:dyDescent="0.25">
      <c r="A284" s="440" t="s">
        <v>527</v>
      </c>
      <c r="B284" s="441"/>
      <c r="C284" s="441"/>
      <c r="D284" s="442"/>
      <c r="E284" s="543"/>
      <c r="F284" s="544"/>
      <c r="G284" s="543"/>
      <c r="H284" s="544"/>
      <c r="I284" s="545"/>
      <c r="J284" s="546"/>
    </row>
    <row r="285" spans="1:10" x14ac:dyDescent="0.25">
      <c r="A285" s="444" t="s">
        <v>528</v>
      </c>
      <c r="B285" s="445"/>
      <c r="C285" s="445"/>
      <c r="D285" s="446"/>
      <c r="E285" s="538"/>
      <c r="F285" s="539"/>
      <c r="G285" s="536"/>
      <c r="H285" s="537"/>
      <c r="I285" s="534"/>
      <c r="J285" s="535"/>
    </row>
    <row r="286" spans="1:10" x14ac:dyDescent="0.25">
      <c r="A286" s="440" t="s">
        <v>529</v>
      </c>
      <c r="B286" s="441"/>
      <c r="C286" s="441"/>
      <c r="D286" s="442"/>
      <c r="E286" s="543"/>
      <c r="F286" s="544"/>
      <c r="G286" s="543"/>
      <c r="H286" s="544"/>
      <c r="I286" s="545"/>
      <c r="J286" s="546"/>
    </row>
    <row r="287" spans="1:10" x14ac:dyDescent="0.25">
      <c r="A287" s="444" t="s">
        <v>530</v>
      </c>
      <c r="B287" s="445"/>
      <c r="C287" s="445"/>
      <c r="D287" s="446"/>
      <c r="E287" s="538"/>
      <c r="F287" s="539"/>
      <c r="G287" s="536"/>
      <c r="H287" s="537"/>
      <c r="I287" s="534"/>
      <c r="J287" s="535"/>
    </row>
    <row r="288" spans="1:10" x14ac:dyDescent="0.25">
      <c r="A288" s="440" t="s">
        <v>531</v>
      </c>
      <c r="B288" s="441"/>
      <c r="C288" s="441"/>
      <c r="D288" s="442"/>
      <c r="E288" s="543"/>
      <c r="F288" s="544"/>
      <c r="G288" s="543"/>
      <c r="H288" s="544"/>
      <c r="I288" s="545"/>
      <c r="J288" s="546"/>
    </row>
    <row r="289" spans="1:10" x14ac:dyDescent="0.25">
      <c r="A289" s="444" t="s">
        <v>532</v>
      </c>
      <c r="B289" s="445"/>
      <c r="C289" s="445"/>
      <c r="D289" s="446"/>
      <c r="E289" s="538"/>
      <c r="F289" s="539"/>
      <c r="G289" s="536"/>
      <c r="H289" s="537"/>
      <c r="I289" s="534"/>
      <c r="J289" s="535"/>
    </row>
    <row r="290" spans="1:10" x14ac:dyDescent="0.25">
      <c r="A290" s="440" t="s">
        <v>537</v>
      </c>
      <c r="B290" s="441"/>
      <c r="C290" s="441"/>
      <c r="D290" s="442"/>
      <c r="E290" s="547"/>
      <c r="F290" s="548"/>
      <c r="G290" s="547"/>
      <c r="H290" s="548"/>
      <c r="I290" s="549"/>
      <c r="J290" s="550"/>
    </row>
    <row r="291" spans="1:10" x14ac:dyDescent="0.25">
      <c r="A291" s="428"/>
      <c r="B291" s="429"/>
      <c r="C291" s="429"/>
      <c r="D291" s="430"/>
      <c r="E291" s="538"/>
      <c r="F291" s="539"/>
      <c r="G291" s="536"/>
      <c r="H291" s="537"/>
      <c r="I291" s="536"/>
      <c r="J291" s="537"/>
    </row>
    <row r="292" spans="1:10" x14ac:dyDescent="0.25">
      <c r="A292" s="428"/>
      <c r="B292" s="429"/>
      <c r="C292" s="429"/>
      <c r="D292" s="430"/>
      <c r="E292" s="538"/>
      <c r="F292" s="539"/>
      <c r="G292" s="536"/>
      <c r="H292" s="537"/>
      <c r="I292" s="536"/>
      <c r="J292" s="537"/>
    </row>
    <row r="293" spans="1:10" x14ac:dyDescent="0.25">
      <c r="A293" s="428"/>
      <c r="B293" s="429"/>
      <c r="C293" s="429"/>
      <c r="D293" s="430"/>
      <c r="E293" s="538"/>
      <c r="F293" s="539"/>
      <c r="G293" s="536"/>
      <c r="H293" s="537"/>
      <c r="I293" s="536"/>
      <c r="J293" s="537"/>
    </row>
    <row r="294" spans="1:10" x14ac:dyDescent="0.25">
      <c r="A294" s="433" t="s">
        <v>534</v>
      </c>
      <c r="B294" s="434"/>
      <c r="C294" s="434"/>
      <c r="D294" s="435"/>
      <c r="E294" s="557">
        <f>SUM(E284:E293)</f>
        <v>0</v>
      </c>
      <c r="F294" s="558"/>
      <c r="G294" s="557">
        <f>SUM(G284:G293)</f>
        <v>0</v>
      </c>
      <c r="H294" s="558"/>
      <c r="I294" s="557">
        <f>SUM(I284:I293)</f>
        <v>0</v>
      </c>
      <c r="J294" s="558"/>
    </row>
    <row r="295" spans="1:10" ht="13.2" customHeight="1" x14ac:dyDescent="0.25">
      <c r="A295" s="485" t="s">
        <v>860</v>
      </c>
      <c r="B295" s="551"/>
      <c r="C295" s="551"/>
      <c r="D295" s="551"/>
      <c r="E295" s="551"/>
      <c r="F295" s="551"/>
      <c r="G295" s="551"/>
      <c r="H295" s="551"/>
      <c r="I295" s="551"/>
      <c r="J295" s="552"/>
    </row>
    <row r="296" spans="1:10" ht="13.2" customHeight="1" x14ac:dyDescent="0.25">
      <c r="A296" s="488" t="s">
        <v>861</v>
      </c>
      <c r="B296" s="553"/>
      <c r="C296" s="553"/>
      <c r="D296" s="553"/>
      <c r="E296" s="553"/>
      <c r="F296" s="553"/>
      <c r="G296" s="553"/>
      <c r="H296" s="553"/>
      <c r="I296" s="553"/>
      <c r="J296" s="554"/>
    </row>
    <row r="297" spans="1:10" ht="13.2" customHeight="1" x14ac:dyDescent="0.25">
      <c r="A297" s="488" t="s">
        <v>862</v>
      </c>
      <c r="B297" s="553"/>
      <c r="C297" s="553"/>
      <c r="D297" s="553"/>
      <c r="E297" s="553"/>
      <c r="F297" s="553"/>
      <c r="G297" s="553"/>
      <c r="H297" s="553"/>
      <c r="I297" s="553"/>
      <c r="J297" s="554"/>
    </row>
    <row r="298" spans="1:10" ht="13.2" customHeight="1" x14ac:dyDescent="0.25">
      <c r="A298" s="491" t="s">
        <v>863</v>
      </c>
      <c r="B298" s="555"/>
      <c r="C298" s="555"/>
      <c r="D298" s="555"/>
      <c r="E298" s="555"/>
      <c r="F298" s="555"/>
      <c r="G298" s="555"/>
      <c r="H298" s="555"/>
      <c r="I298" s="555"/>
      <c r="J298" s="556"/>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Mendocino</v>
      </c>
      <c r="I330" s="348"/>
      <c r="J330" s="349"/>
    </row>
    <row r="331" spans="1:10" ht="15.6" x14ac:dyDescent="0.3">
      <c r="A331" s="57"/>
      <c r="B331" s="57"/>
      <c r="C331" s="57"/>
      <c r="D331" s="57"/>
      <c r="E331" s="57"/>
      <c r="F331" s="57"/>
      <c r="G331" s="57"/>
      <c r="H331" s="57"/>
      <c r="I331" s="57"/>
      <c r="J331" s="57"/>
    </row>
    <row r="332" spans="1:10" ht="13.8" x14ac:dyDescent="0.25">
      <c r="A332" s="457" t="s">
        <v>902</v>
      </c>
      <c r="B332" s="458"/>
      <c r="C332" s="458"/>
      <c r="D332" s="458"/>
      <c r="E332" s="458"/>
      <c r="F332" s="458"/>
      <c r="G332" s="458"/>
      <c r="H332" s="458"/>
      <c r="I332" s="458"/>
      <c r="J332" s="459"/>
    </row>
    <row r="333" spans="1:10" ht="13.2" customHeight="1" x14ac:dyDescent="0.25">
      <c r="A333" s="454" t="s">
        <v>854</v>
      </c>
      <c r="B333" s="517"/>
      <c r="C333" s="517"/>
      <c r="D333" s="518"/>
      <c r="E333" s="525"/>
      <c r="F333" s="526"/>
      <c r="G333" s="526"/>
      <c r="H333" s="526"/>
      <c r="I333" s="526"/>
      <c r="J333" s="527"/>
    </row>
    <row r="334" spans="1:10" ht="13.2" customHeight="1" x14ac:dyDescent="0.25">
      <c r="A334" s="494" t="s">
        <v>853</v>
      </c>
      <c r="B334" s="495"/>
      <c r="C334" s="495"/>
      <c r="D334" s="496"/>
      <c r="E334" s="528"/>
      <c r="F334" s="529"/>
      <c r="G334" s="529"/>
      <c r="H334" s="529"/>
      <c r="I334" s="529"/>
      <c r="J334" s="530"/>
    </row>
    <row r="335" spans="1:10" x14ac:dyDescent="0.25">
      <c r="A335" s="519" t="s">
        <v>808</v>
      </c>
      <c r="B335" s="520"/>
      <c r="C335" s="520"/>
      <c r="D335" s="521"/>
      <c r="E335" s="470"/>
      <c r="F335" s="471"/>
      <c r="G335" s="471"/>
      <c r="H335" s="471"/>
      <c r="I335" s="471"/>
      <c r="J335" s="472"/>
    </row>
    <row r="336" spans="1:10" ht="13.2" customHeight="1" x14ac:dyDescent="0.25">
      <c r="A336" s="58"/>
      <c r="B336" s="59"/>
      <c r="C336" s="59"/>
      <c r="D336" s="59"/>
      <c r="E336" s="540" t="s">
        <v>535</v>
      </c>
      <c r="F336" s="540"/>
      <c r="G336" s="540" t="s">
        <v>533</v>
      </c>
      <c r="H336" s="540"/>
      <c r="I336" s="541" t="s">
        <v>849</v>
      </c>
      <c r="J336" s="542"/>
    </row>
    <row r="337" spans="1:10" x14ac:dyDescent="0.25">
      <c r="A337" s="440" t="s">
        <v>527</v>
      </c>
      <c r="B337" s="441"/>
      <c r="C337" s="441"/>
      <c r="D337" s="442"/>
      <c r="E337" s="543"/>
      <c r="F337" s="544"/>
      <c r="G337" s="543"/>
      <c r="H337" s="544"/>
      <c r="I337" s="545"/>
      <c r="J337" s="546"/>
    </row>
    <row r="338" spans="1:10" x14ac:dyDescent="0.25">
      <c r="A338" s="444" t="s">
        <v>528</v>
      </c>
      <c r="B338" s="445"/>
      <c r="C338" s="445"/>
      <c r="D338" s="446"/>
      <c r="E338" s="538"/>
      <c r="F338" s="539"/>
      <c r="G338" s="536"/>
      <c r="H338" s="537"/>
      <c r="I338" s="534"/>
      <c r="J338" s="535"/>
    </row>
    <row r="339" spans="1:10" x14ac:dyDescent="0.25">
      <c r="A339" s="440" t="s">
        <v>529</v>
      </c>
      <c r="B339" s="441"/>
      <c r="C339" s="441"/>
      <c r="D339" s="442"/>
      <c r="E339" s="543"/>
      <c r="F339" s="544"/>
      <c r="G339" s="543"/>
      <c r="H339" s="544"/>
      <c r="I339" s="545"/>
      <c r="J339" s="546"/>
    </row>
    <row r="340" spans="1:10" x14ac:dyDescent="0.25">
      <c r="A340" s="444" t="s">
        <v>530</v>
      </c>
      <c r="B340" s="445"/>
      <c r="C340" s="445"/>
      <c r="D340" s="446"/>
      <c r="E340" s="538"/>
      <c r="F340" s="539"/>
      <c r="G340" s="536"/>
      <c r="H340" s="537"/>
      <c r="I340" s="534"/>
      <c r="J340" s="535"/>
    </row>
    <row r="341" spans="1:10" x14ac:dyDescent="0.25">
      <c r="A341" s="440" t="s">
        <v>531</v>
      </c>
      <c r="B341" s="441"/>
      <c r="C341" s="441"/>
      <c r="D341" s="442"/>
      <c r="E341" s="543"/>
      <c r="F341" s="544"/>
      <c r="G341" s="543"/>
      <c r="H341" s="544"/>
      <c r="I341" s="545"/>
      <c r="J341" s="546"/>
    </row>
    <row r="342" spans="1:10" x14ac:dyDescent="0.25">
      <c r="A342" s="444" t="s">
        <v>532</v>
      </c>
      <c r="B342" s="445"/>
      <c r="C342" s="445"/>
      <c r="D342" s="446"/>
      <c r="E342" s="538"/>
      <c r="F342" s="539"/>
      <c r="G342" s="536"/>
      <c r="H342" s="537"/>
      <c r="I342" s="534"/>
      <c r="J342" s="535"/>
    </row>
    <row r="343" spans="1:10" x14ac:dyDescent="0.25">
      <c r="A343" s="440" t="s">
        <v>537</v>
      </c>
      <c r="B343" s="441"/>
      <c r="C343" s="441"/>
      <c r="D343" s="442"/>
      <c r="E343" s="547"/>
      <c r="F343" s="548"/>
      <c r="G343" s="547"/>
      <c r="H343" s="548"/>
      <c r="I343" s="549"/>
      <c r="J343" s="550"/>
    </row>
    <row r="344" spans="1:10" x14ac:dyDescent="0.25">
      <c r="A344" s="428"/>
      <c r="B344" s="429"/>
      <c r="C344" s="429"/>
      <c r="D344" s="430"/>
      <c r="E344" s="538"/>
      <c r="F344" s="539"/>
      <c r="G344" s="536"/>
      <c r="H344" s="537"/>
      <c r="I344" s="536"/>
      <c r="J344" s="537"/>
    </row>
    <row r="345" spans="1:10" x14ac:dyDescent="0.25">
      <c r="A345" s="428"/>
      <c r="B345" s="429"/>
      <c r="C345" s="429"/>
      <c r="D345" s="430"/>
      <c r="E345" s="538"/>
      <c r="F345" s="539"/>
      <c r="G345" s="536"/>
      <c r="H345" s="537"/>
      <c r="I345" s="536"/>
      <c r="J345" s="537"/>
    </row>
    <row r="346" spans="1:10" x14ac:dyDescent="0.25">
      <c r="A346" s="428"/>
      <c r="B346" s="429"/>
      <c r="C346" s="429"/>
      <c r="D346" s="430"/>
      <c r="E346" s="538"/>
      <c r="F346" s="539"/>
      <c r="G346" s="536"/>
      <c r="H346" s="537"/>
      <c r="I346" s="536"/>
      <c r="J346" s="537"/>
    </row>
    <row r="347" spans="1:10" x14ac:dyDescent="0.25">
      <c r="A347" s="433" t="s">
        <v>534</v>
      </c>
      <c r="B347" s="434"/>
      <c r="C347" s="434"/>
      <c r="D347" s="435"/>
      <c r="E347" s="557">
        <f>SUM(E337:E346)</f>
        <v>0</v>
      </c>
      <c r="F347" s="558"/>
      <c r="G347" s="557">
        <f>SUM(G337:G346)</f>
        <v>0</v>
      </c>
      <c r="H347" s="558"/>
      <c r="I347" s="557">
        <f>SUM(I337:I346)</f>
        <v>0</v>
      </c>
      <c r="J347" s="558"/>
    </row>
    <row r="348" spans="1:10" ht="13.2" customHeight="1" x14ac:dyDescent="0.25">
      <c r="A348" s="485" t="s">
        <v>860</v>
      </c>
      <c r="B348" s="551"/>
      <c r="C348" s="551"/>
      <c r="D348" s="551"/>
      <c r="E348" s="551"/>
      <c r="F348" s="551"/>
      <c r="G348" s="551"/>
      <c r="H348" s="551"/>
      <c r="I348" s="551"/>
      <c r="J348" s="552"/>
    </row>
    <row r="349" spans="1:10" ht="13.2" customHeight="1" x14ac:dyDescent="0.25">
      <c r="A349" s="488" t="s">
        <v>861</v>
      </c>
      <c r="B349" s="553"/>
      <c r="C349" s="553"/>
      <c r="D349" s="553"/>
      <c r="E349" s="553"/>
      <c r="F349" s="553"/>
      <c r="G349" s="553"/>
      <c r="H349" s="553"/>
      <c r="I349" s="553"/>
      <c r="J349" s="554"/>
    </row>
    <row r="350" spans="1:10" ht="13.2" customHeight="1" x14ac:dyDescent="0.25">
      <c r="A350" s="488" t="s">
        <v>862</v>
      </c>
      <c r="B350" s="553"/>
      <c r="C350" s="553"/>
      <c r="D350" s="553"/>
      <c r="E350" s="553"/>
      <c r="F350" s="553"/>
      <c r="G350" s="553"/>
      <c r="H350" s="553"/>
      <c r="I350" s="553"/>
      <c r="J350" s="554"/>
    </row>
    <row r="351" spans="1:10" ht="13.2" customHeight="1" x14ac:dyDescent="0.25">
      <c r="A351" s="491" t="s">
        <v>863</v>
      </c>
      <c r="B351" s="555"/>
      <c r="C351" s="555"/>
      <c r="D351" s="555"/>
      <c r="E351" s="555"/>
      <c r="F351" s="555"/>
      <c r="G351" s="555"/>
      <c r="H351" s="555"/>
      <c r="I351" s="555"/>
      <c r="J351" s="556"/>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Mendocino</v>
      </c>
      <c r="I384" s="348"/>
      <c r="J384" s="349"/>
    </row>
    <row r="385" spans="1:10" ht="15.6" x14ac:dyDescent="0.3">
      <c r="A385" s="57"/>
      <c r="B385" s="57"/>
      <c r="C385" s="57"/>
      <c r="D385" s="57"/>
      <c r="E385" s="57"/>
      <c r="F385" s="57"/>
      <c r="G385" s="57"/>
      <c r="H385" s="57"/>
      <c r="I385" s="57"/>
      <c r="J385" s="57"/>
    </row>
    <row r="386" spans="1:10" ht="13.8" x14ac:dyDescent="0.25">
      <c r="A386" s="457" t="s">
        <v>903</v>
      </c>
      <c r="B386" s="458"/>
      <c r="C386" s="458"/>
      <c r="D386" s="458"/>
      <c r="E386" s="458"/>
      <c r="F386" s="458"/>
      <c r="G386" s="458"/>
      <c r="H386" s="458"/>
      <c r="I386" s="458"/>
      <c r="J386" s="459"/>
    </row>
    <row r="387" spans="1:10" ht="13.2" customHeight="1" x14ac:dyDescent="0.25">
      <c r="A387" s="454" t="s">
        <v>854</v>
      </c>
      <c r="B387" s="517"/>
      <c r="C387" s="517"/>
      <c r="D387" s="518"/>
      <c r="E387" s="525"/>
      <c r="F387" s="526"/>
      <c r="G387" s="526"/>
      <c r="H387" s="526"/>
      <c r="I387" s="526"/>
      <c r="J387" s="527"/>
    </row>
    <row r="388" spans="1:10" ht="13.2" customHeight="1" x14ac:dyDescent="0.25">
      <c r="A388" s="494" t="s">
        <v>853</v>
      </c>
      <c r="B388" s="495"/>
      <c r="C388" s="495"/>
      <c r="D388" s="496"/>
      <c r="E388" s="528"/>
      <c r="F388" s="529"/>
      <c r="G388" s="529"/>
      <c r="H388" s="529"/>
      <c r="I388" s="529"/>
      <c r="J388" s="530"/>
    </row>
    <row r="389" spans="1:10" x14ac:dyDescent="0.25">
      <c r="A389" s="519" t="s">
        <v>808</v>
      </c>
      <c r="B389" s="520"/>
      <c r="C389" s="520"/>
      <c r="D389" s="521"/>
      <c r="E389" s="470"/>
      <c r="F389" s="471"/>
      <c r="G389" s="471"/>
      <c r="H389" s="471"/>
      <c r="I389" s="471"/>
      <c r="J389" s="472"/>
    </row>
    <row r="390" spans="1:10" ht="13.2" customHeight="1" x14ac:dyDescent="0.25">
      <c r="A390" s="58"/>
      <c r="B390" s="59"/>
      <c r="C390" s="59"/>
      <c r="D390" s="59"/>
      <c r="E390" s="540" t="s">
        <v>535</v>
      </c>
      <c r="F390" s="540"/>
      <c r="G390" s="540" t="s">
        <v>533</v>
      </c>
      <c r="H390" s="540"/>
      <c r="I390" s="541" t="s">
        <v>849</v>
      </c>
      <c r="J390" s="542"/>
    </row>
    <row r="391" spans="1:10" x14ac:dyDescent="0.25">
      <c r="A391" s="440" t="s">
        <v>527</v>
      </c>
      <c r="B391" s="441"/>
      <c r="C391" s="441"/>
      <c r="D391" s="442"/>
      <c r="E391" s="543"/>
      <c r="F391" s="544"/>
      <c r="G391" s="543"/>
      <c r="H391" s="544"/>
      <c r="I391" s="545"/>
      <c r="J391" s="546"/>
    </row>
    <row r="392" spans="1:10" x14ac:dyDescent="0.25">
      <c r="A392" s="444" t="s">
        <v>528</v>
      </c>
      <c r="B392" s="445"/>
      <c r="C392" s="445"/>
      <c r="D392" s="446"/>
      <c r="E392" s="538"/>
      <c r="F392" s="539"/>
      <c r="G392" s="536"/>
      <c r="H392" s="537"/>
      <c r="I392" s="534"/>
      <c r="J392" s="535"/>
    </row>
    <row r="393" spans="1:10" x14ac:dyDescent="0.25">
      <c r="A393" s="440" t="s">
        <v>529</v>
      </c>
      <c r="B393" s="441"/>
      <c r="C393" s="441"/>
      <c r="D393" s="442"/>
      <c r="E393" s="543"/>
      <c r="F393" s="544"/>
      <c r="G393" s="543"/>
      <c r="H393" s="544"/>
      <c r="I393" s="545"/>
      <c r="J393" s="546"/>
    </row>
    <row r="394" spans="1:10" x14ac:dyDescent="0.25">
      <c r="A394" s="444" t="s">
        <v>530</v>
      </c>
      <c r="B394" s="445"/>
      <c r="C394" s="445"/>
      <c r="D394" s="446"/>
      <c r="E394" s="538"/>
      <c r="F394" s="539"/>
      <c r="G394" s="536"/>
      <c r="H394" s="537"/>
      <c r="I394" s="534"/>
      <c r="J394" s="535"/>
    </row>
    <row r="395" spans="1:10" x14ac:dyDescent="0.25">
      <c r="A395" s="440" t="s">
        <v>531</v>
      </c>
      <c r="B395" s="441"/>
      <c r="C395" s="441"/>
      <c r="D395" s="442"/>
      <c r="E395" s="543"/>
      <c r="F395" s="544"/>
      <c r="G395" s="543"/>
      <c r="H395" s="544"/>
      <c r="I395" s="545"/>
      <c r="J395" s="546"/>
    </row>
    <row r="396" spans="1:10" x14ac:dyDescent="0.25">
      <c r="A396" s="444" t="s">
        <v>532</v>
      </c>
      <c r="B396" s="445"/>
      <c r="C396" s="445"/>
      <c r="D396" s="446"/>
      <c r="E396" s="538"/>
      <c r="F396" s="539"/>
      <c r="G396" s="536"/>
      <c r="H396" s="537"/>
      <c r="I396" s="534"/>
      <c r="J396" s="535"/>
    </row>
    <row r="397" spans="1:10" x14ac:dyDescent="0.25">
      <c r="A397" s="440" t="s">
        <v>537</v>
      </c>
      <c r="B397" s="441"/>
      <c r="C397" s="441"/>
      <c r="D397" s="442"/>
      <c r="E397" s="547"/>
      <c r="F397" s="548"/>
      <c r="G397" s="547"/>
      <c r="H397" s="548"/>
      <c r="I397" s="549"/>
      <c r="J397" s="550"/>
    </row>
    <row r="398" spans="1:10" x14ac:dyDescent="0.25">
      <c r="A398" s="428"/>
      <c r="B398" s="429"/>
      <c r="C398" s="429"/>
      <c r="D398" s="430"/>
      <c r="E398" s="538"/>
      <c r="F398" s="539"/>
      <c r="G398" s="536"/>
      <c r="H398" s="537"/>
      <c r="I398" s="536"/>
      <c r="J398" s="537"/>
    </row>
    <row r="399" spans="1:10" x14ac:dyDescent="0.25">
      <c r="A399" s="428"/>
      <c r="B399" s="429"/>
      <c r="C399" s="429"/>
      <c r="D399" s="430"/>
      <c r="E399" s="538"/>
      <c r="F399" s="539"/>
      <c r="G399" s="536"/>
      <c r="H399" s="537"/>
      <c r="I399" s="536"/>
      <c r="J399" s="537"/>
    </row>
    <row r="400" spans="1:10" x14ac:dyDescent="0.25">
      <c r="A400" s="428"/>
      <c r="B400" s="429"/>
      <c r="C400" s="429"/>
      <c r="D400" s="430"/>
      <c r="E400" s="538"/>
      <c r="F400" s="539"/>
      <c r="G400" s="536"/>
      <c r="H400" s="537"/>
      <c r="I400" s="536"/>
      <c r="J400" s="537"/>
    </row>
    <row r="401" spans="1:10" x14ac:dyDescent="0.25">
      <c r="A401" s="433" t="s">
        <v>534</v>
      </c>
      <c r="B401" s="434"/>
      <c r="C401" s="434"/>
      <c r="D401" s="435"/>
      <c r="E401" s="557">
        <f>SUM(E391:E400)</f>
        <v>0</v>
      </c>
      <c r="F401" s="558"/>
      <c r="G401" s="557">
        <f>SUM(G391:G400)</f>
        <v>0</v>
      </c>
      <c r="H401" s="558"/>
      <c r="I401" s="557">
        <f>SUM(I391:I400)</f>
        <v>0</v>
      </c>
      <c r="J401" s="558"/>
    </row>
    <row r="402" spans="1:10" ht="13.2" customHeight="1" x14ac:dyDescent="0.25">
      <c r="A402" s="485" t="s">
        <v>860</v>
      </c>
      <c r="B402" s="551"/>
      <c r="C402" s="551"/>
      <c r="D402" s="551"/>
      <c r="E402" s="551"/>
      <c r="F402" s="551"/>
      <c r="G402" s="551"/>
      <c r="H402" s="551"/>
      <c r="I402" s="551"/>
      <c r="J402" s="552"/>
    </row>
    <row r="403" spans="1:10" ht="13.2" customHeight="1" x14ac:dyDescent="0.25">
      <c r="A403" s="488" t="s">
        <v>861</v>
      </c>
      <c r="B403" s="553"/>
      <c r="C403" s="553"/>
      <c r="D403" s="553"/>
      <c r="E403" s="553"/>
      <c r="F403" s="553"/>
      <c r="G403" s="553"/>
      <c r="H403" s="553"/>
      <c r="I403" s="553"/>
      <c r="J403" s="554"/>
    </row>
    <row r="404" spans="1:10" ht="13.2" customHeight="1" x14ac:dyDescent="0.25">
      <c r="A404" s="488" t="s">
        <v>862</v>
      </c>
      <c r="B404" s="553"/>
      <c r="C404" s="553"/>
      <c r="D404" s="553"/>
      <c r="E404" s="553"/>
      <c r="F404" s="553"/>
      <c r="G404" s="553"/>
      <c r="H404" s="553"/>
      <c r="I404" s="553"/>
      <c r="J404" s="554"/>
    </row>
    <row r="405" spans="1:10" ht="13.2" customHeight="1" x14ac:dyDescent="0.25">
      <c r="A405" s="491" t="s">
        <v>863</v>
      </c>
      <c r="B405" s="555"/>
      <c r="C405" s="555"/>
      <c r="D405" s="555"/>
      <c r="E405" s="555"/>
      <c r="F405" s="555"/>
      <c r="G405" s="555"/>
      <c r="H405" s="555"/>
      <c r="I405" s="555"/>
      <c r="J405" s="556"/>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Mendocino</v>
      </c>
      <c r="I438" s="348"/>
      <c r="J438" s="349"/>
    </row>
    <row r="439" spans="1:10" ht="15.6" x14ac:dyDescent="0.3">
      <c r="A439" s="57"/>
      <c r="B439" s="57"/>
      <c r="C439" s="57"/>
      <c r="D439" s="57"/>
      <c r="E439" s="57"/>
      <c r="F439" s="57"/>
      <c r="G439" s="57"/>
      <c r="H439" s="57"/>
      <c r="I439" s="57"/>
      <c r="J439" s="57"/>
    </row>
    <row r="440" spans="1:10" ht="13.8" x14ac:dyDescent="0.25">
      <c r="A440" s="457" t="s">
        <v>904</v>
      </c>
      <c r="B440" s="458"/>
      <c r="C440" s="458"/>
      <c r="D440" s="458"/>
      <c r="E440" s="458"/>
      <c r="F440" s="458"/>
      <c r="G440" s="458"/>
      <c r="H440" s="458"/>
      <c r="I440" s="458"/>
      <c r="J440" s="459"/>
    </row>
    <row r="441" spans="1:10" ht="13.2" customHeight="1" x14ac:dyDescent="0.25">
      <c r="A441" s="454" t="s">
        <v>854</v>
      </c>
      <c r="B441" s="517"/>
      <c r="C441" s="517"/>
      <c r="D441" s="518"/>
      <c r="E441" s="525"/>
      <c r="F441" s="526"/>
      <c r="G441" s="526"/>
      <c r="H441" s="526"/>
      <c r="I441" s="526"/>
      <c r="J441" s="527"/>
    </row>
    <row r="442" spans="1:10" ht="13.2" customHeight="1" x14ac:dyDescent="0.25">
      <c r="A442" s="494" t="s">
        <v>853</v>
      </c>
      <c r="B442" s="495"/>
      <c r="C442" s="495"/>
      <c r="D442" s="496"/>
      <c r="E442" s="528"/>
      <c r="F442" s="529"/>
      <c r="G442" s="529"/>
      <c r="H442" s="529"/>
      <c r="I442" s="529"/>
      <c r="J442" s="530"/>
    </row>
    <row r="443" spans="1:10" x14ac:dyDescent="0.25">
      <c r="A443" s="519" t="s">
        <v>808</v>
      </c>
      <c r="B443" s="520"/>
      <c r="C443" s="520"/>
      <c r="D443" s="521"/>
      <c r="E443" s="470"/>
      <c r="F443" s="471"/>
      <c r="G443" s="471"/>
      <c r="H443" s="471"/>
      <c r="I443" s="471"/>
      <c r="J443" s="472"/>
    </row>
    <row r="444" spans="1:10" ht="13.2" customHeight="1" x14ac:dyDescent="0.25">
      <c r="A444" s="58"/>
      <c r="B444" s="59"/>
      <c r="C444" s="59"/>
      <c r="D444" s="59"/>
      <c r="E444" s="540" t="s">
        <v>535</v>
      </c>
      <c r="F444" s="540"/>
      <c r="G444" s="540" t="s">
        <v>533</v>
      </c>
      <c r="H444" s="540"/>
      <c r="I444" s="541" t="s">
        <v>849</v>
      </c>
      <c r="J444" s="542"/>
    </row>
    <row r="445" spans="1:10" x14ac:dyDescent="0.25">
      <c r="A445" s="440" t="s">
        <v>527</v>
      </c>
      <c r="B445" s="441"/>
      <c r="C445" s="441"/>
      <c r="D445" s="442"/>
      <c r="E445" s="543"/>
      <c r="F445" s="544"/>
      <c r="G445" s="543"/>
      <c r="H445" s="544"/>
      <c r="I445" s="545"/>
      <c r="J445" s="546"/>
    </row>
    <row r="446" spans="1:10" x14ac:dyDescent="0.25">
      <c r="A446" s="444" t="s">
        <v>528</v>
      </c>
      <c r="B446" s="445"/>
      <c r="C446" s="445"/>
      <c r="D446" s="446"/>
      <c r="E446" s="538"/>
      <c r="F446" s="539"/>
      <c r="G446" s="536"/>
      <c r="H446" s="537"/>
      <c r="I446" s="534"/>
      <c r="J446" s="535"/>
    </row>
    <row r="447" spans="1:10" x14ac:dyDescent="0.25">
      <c r="A447" s="440" t="s">
        <v>529</v>
      </c>
      <c r="B447" s="441"/>
      <c r="C447" s="441"/>
      <c r="D447" s="442"/>
      <c r="E447" s="543"/>
      <c r="F447" s="544"/>
      <c r="G447" s="543"/>
      <c r="H447" s="544"/>
      <c r="I447" s="545"/>
      <c r="J447" s="546"/>
    </row>
    <row r="448" spans="1:10" x14ac:dyDescent="0.25">
      <c r="A448" s="444" t="s">
        <v>530</v>
      </c>
      <c r="B448" s="445"/>
      <c r="C448" s="445"/>
      <c r="D448" s="446"/>
      <c r="E448" s="538"/>
      <c r="F448" s="539"/>
      <c r="G448" s="536"/>
      <c r="H448" s="537"/>
      <c r="I448" s="534"/>
      <c r="J448" s="535"/>
    </row>
    <row r="449" spans="1:10" x14ac:dyDescent="0.25">
      <c r="A449" s="440" t="s">
        <v>531</v>
      </c>
      <c r="B449" s="441"/>
      <c r="C449" s="441"/>
      <c r="D449" s="442"/>
      <c r="E449" s="543"/>
      <c r="F449" s="544"/>
      <c r="G449" s="543"/>
      <c r="H449" s="544"/>
      <c r="I449" s="545"/>
      <c r="J449" s="546"/>
    </row>
    <row r="450" spans="1:10" x14ac:dyDescent="0.25">
      <c r="A450" s="444" t="s">
        <v>532</v>
      </c>
      <c r="B450" s="445"/>
      <c r="C450" s="445"/>
      <c r="D450" s="446"/>
      <c r="E450" s="538"/>
      <c r="F450" s="539"/>
      <c r="G450" s="536"/>
      <c r="H450" s="537"/>
      <c r="I450" s="534"/>
      <c r="J450" s="535"/>
    </row>
    <row r="451" spans="1:10" x14ac:dyDescent="0.25">
      <c r="A451" s="440" t="s">
        <v>537</v>
      </c>
      <c r="B451" s="441"/>
      <c r="C451" s="441"/>
      <c r="D451" s="442"/>
      <c r="E451" s="547"/>
      <c r="F451" s="548"/>
      <c r="G451" s="547"/>
      <c r="H451" s="548"/>
      <c r="I451" s="549"/>
      <c r="J451" s="550"/>
    </row>
    <row r="452" spans="1:10" x14ac:dyDescent="0.25">
      <c r="A452" s="428"/>
      <c r="B452" s="429"/>
      <c r="C452" s="429"/>
      <c r="D452" s="430"/>
      <c r="E452" s="538"/>
      <c r="F452" s="539"/>
      <c r="G452" s="536"/>
      <c r="H452" s="537"/>
      <c r="I452" s="536"/>
      <c r="J452" s="537"/>
    </row>
    <row r="453" spans="1:10" x14ac:dyDescent="0.25">
      <c r="A453" s="428"/>
      <c r="B453" s="429"/>
      <c r="C453" s="429"/>
      <c r="D453" s="430"/>
      <c r="E453" s="538"/>
      <c r="F453" s="539"/>
      <c r="G453" s="536"/>
      <c r="H453" s="537"/>
      <c r="I453" s="536"/>
      <c r="J453" s="537"/>
    </row>
    <row r="454" spans="1:10" x14ac:dyDescent="0.25">
      <c r="A454" s="428"/>
      <c r="B454" s="429"/>
      <c r="C454" s="429"/>
      <c r="D454" s="430"/>
      <c r="E454" s="538"/>
      <c r="F454" s="539"/>
      <c r="G454" s="536"/>
      <c r="H454" s="537"/>
      <c r="I454" s="536"/>
      <c r="J454" s="537"/>
    </row>
    <row r="455" spans="1:10" x14ac:dyDescent="0.25">
      <c r="A455" s="433" t="s">
        <v>534</v>
      </c>
      <c r="B455" s="434"/>
      <c r="C455" s="434"/>
      <c r="D455" s="435"/>
      <c r="E455" s="557">
        <f>SUM(E445:E454)</f>
        <v>0</v>
      </c>
      <c r="F455" s="558"/>
      <c r="G455" s="557">
        <f>SUM(G445:G454)</f>
        <v>0</v>
      </c>
      <c r="H455" s="558"/>
      <c r="I455" s="557">
        <f>SUM(I445:I454)</f>
        <v>0</v>
      </c>
      <c r="J455" s="558"/>
    </row>
    <row r="456" spans="1:10" ht="13.2" customHeight="1" x14ac:dyDescent="0.25">
      <c r="A456" s="485" t="s">
        <v>860</v>
      </c>
      <c r="B456" s="551"/>
      <c r="C456" s="551"/>
      <c r="D456" s="551"/>
      <c r="E456" s="551"/>
      <c r="F456" s="551"/>
      <c r="G456" s="551"/>
      <c r="H456" s="551"/>
      <c r="I456" s="551"/>
      <c r="J456" s="552"/>
    </row>
    <row r="457" spans="1:10" ht="13.2" customHeight="1" x14ac:dyDescent="0.25">
      <c r="A457" s="488" t="s">
        <v>861</v>
      </c>
      <c r="B457" s="553"/>
      <c r="C457" s="553"/>
      <c r="D457" s="553"/>
      <c r="E457" s="553"/>
      <c r="F457" s="553"/>
      <c r="G457" s="553"/>
      <c r="H457" s="553"/>
      <c r="I457" s="553"/>
      <c r="J457" s="554"/>
    </row>
    <row r="458" spans="1:10" ht="13.2" customHeight="1" x14ac:dyDescent="0.25">
      <c r="A458" s="488" t="s">
        <v>862</v>
      </c>
      <c r="B458" s="553"/>
      <c r="C458" s="553"/>
      <c r="D458" s="553"/>
      <c r="E458" s="553"/>
      <c r="F458" s="553"/>
      <c r="G458" s="553"/>
      <c r="H458" s="553"/>
      <c r="I458" s="553"/>
      <c r="J458" s="554"/>
    </row>
    <row r="459" spans="1:10" ht="13.2" customHeight="1" x14ac:dyDescent="0.25">
      <c r="A459" s="491" t="s">
        <v>863</v>
      </c>
      <c r="B459" s="555"/>
      <c r="C459" s="555"/>
      <c r="D459" s="555"/>
      <c r="E459" s="555"/>
      <c r="F459" s="555"/>
      <c r="G459" s="555"/>
      <c r="H459" s="555"/>
      <c r="I459" s="555"/>
      <c r="J459" s="556"/>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Mendocino</v>
      </c>
      <c r="I492" s="348"/>
      <c r="J492" s="349"/>
    </row>
    <row r="493" spans="1:10" ht="15.6" x14ac:dyDescent="0.3">
      <c r="A493" s="57"/>
      <c r="B493" s="57"/>
      <c r="C493" s="57"/>
      <c r="D493" s="57"/>
      <c r="E493" s="57"/>
      <c r="F493" s="57"/>
      <c r="G493" s="57"/>
      <c r="H493" s="57"/>
      <c r="I493" s="57"/>
      <c r="J493" s="57"/>
    </row>
    <row r="494" spans="1:10" ht="13.8" x14ac:dyDescent="0.25">
      <c r="A494" s="457" t="s">
        <v>905</v>
      </c>
      <c r="B494" s="458"/>
      <c r="C494" s="458"/>
      <c r="D494" s="458"/>
      <c r="E494" s="458"/>
      <c r="F494" s="458"/>
      <c r="G494" s="458"/>
      <c r="H494" s="458"/>
      <c r="I494" s="458"/>
      <c r="J494" s="459"/>
    </row>
    <row r="495" spans="1:10" ht="13.2" customHeight="1" x14ac:dyDescent="0.25">
      <c r="A495" s="454" t="s">
        <v>854</v>
      </c>
      <c r="B495" s="517"/>
      <c r="C495" s="517"/>
      <c r="D495" s="518"/>
      <c r="E495" s="525"/>
      <c r="F495" s="526"/>
      <c r="G495" s="526"/>
      <c r="H495" s="526"/>
      <c r="I495" s="526"/>
      <c r="J495" s="527"/>
    </row>
    <row r="496" spans="1:10" ht="13.2" customHeight="1" x14ac:dyDescent="0.25">
      <c r="A496" s="494" t="s">
        <v>853</v>
      </c>
      <c r="B496" s="495"/>
      <c r="C496" s="495"/>
      <c r="D496" s="496"/>
      <c r="E496" s="528"/>
      <c r="F496" s="529"/>
      <c r="G496" s="529"/>
      <c r="H496" s="529"/>
      <c r="I496" s="529"/>
      <c r="J496" s="530"/>
    </row>
    <row r="497" spans="1:10" x14ac:dyDescent="0.25">
      <c r="A497" s="519" t="s">
        <v>808</v>
      </c>
      <c r="B497" s="520"/>
      <c r="C497" s="520"/>
      <c r="D497" s="521"/>
      <c r="E497" s="470"/>
      <c r="F497" s="471"/>
      <c r="G497" s="471"/>
      <c r="H497" s="471"/>
      <c r="I497" s="471"/>
      <c r="J497" s="472"/>
    </row>
    <row r="498" spans="1:10" ht="13.2" customHeight="1" x14ac:dyDescent="0.25">
      <c r="A498" s="58"/>
      <c r="B498" s="59"/>
      <c r="C498" s="59"/>
      <c r="D498" s="59"/>
      <c r="E498" s="540" t="s">
        <v>535</v>
      </c>
      <c r="F498" s="540"/>
      <c r="G498" s="540" t="s">
        <v>533</v>
      </c>
      <c r="H498" s="540"/>
      <c r="I498" s="541" t="s">
        <v>849</v>
      </c>
      <c r="J498" s="542"/>
    </row>
    <row r="499" spans="1:10" x14ac:dyDescent="0.25">
      <c r="A499" s="440" t="s">
        <v>527</v>
      </c>
      <c r="B499" s="441"/>
      <c r="C499" s="441"/>
      <c r="D499" s="442"/>
      <c r="E499" s="543"/>
      <c r="F499" s="544"/>
      <c r="G499" s="543"/>
      <c r="H499" s="544"/>
      <c r="I499" s="545"/>
      <c r="J499" s="546"/>
    </row>
    <row r="500" spans="1:10" x14ac:dyDescent="0.25">
      <c r="A500" s="444" t="s">
        <v>528</v>
      </c>
      <c r="B500" s="445"/>
      <c r="C500" s="445"/>
      <c r="D500" s="446"/>
      <c r="E500" s="538"/>
      <c r="F500" s="539"/>
      <c r="G500" s="536"/>
      <c r="H500" s="537"/>
      <c r="I500" s="534"/>
      <c r="J500" s="535"/>
    </row>
    <row r="501" spans="1:10" x14ac:dyDescent="0.25">
      <c r="A501" s="440" t="s">
        <v>529</v>
      </c>
      <c r="B501" s="441"/>
      <c r="C501" s="441"/>
      <c r="D501" s="442"/>
      <c r="E501" s="543"/>
      <c r="F501" s="544"/>
      <c r="G501" s="543"/>
      <c r="H501" s="544"/>
      <c r="I501" s="545"/>
      <c r="J501" s="546"/>
    </row>
    <row r="502" spans="1:10" x14ac:dyDescent="0.25">
      <c r="A502" s="444" t="s">
        <v>530</v>
      </c>
      <c r="B502" s="445"/>
      <c r="C502" s="445"/>
      <c r="D502" s="446"/>
      <c r="E502" s="538"/>
      <c r="F502" s="539"/>
      <c r="G502" s="536"/>
      <c r="H502" s="537"/>
      <c r="I502" s="534"/>
      <c r="J502" s="535"/>
    </row>
    <row r="503" spans="1:10" x14ac:dyDescent="0.25">
      <c r="A503" s="440" t="s">
        <v>531</v>
      </c>
      <c r="B503" s="441"/>
      <c r="C503" s="441"/>
      <c r="D503" s="442"/>
      <c r="E503" s="543"/>
      <c r="F503" s="544"/>
      <c r="G503" s="543"/>
      <c r="H503" s="544"/>
      <c r="I503" s="545"/>
      <c r="J503" s="546"/>
    </row>
    <row r="504" spans="1:10" x14ac:dyDescent="0.25">
      <c r="A504" s="444" t="s">
        <v>532</v>
      </c>
      <c r="B504" s="445"/>
      <c r="C504" s="445"/>
      <c r="D504" s="446"/>
      <c r="E504" s="538"/>
      <c r="F504" s="539"/>
      <c r="G504" s="536"/>
      <c r="H504" s="537"/>
      <c r="I504" s="534"/>
      <c r="J504" s="535"/>
    </row>
    <row r="505" spans="1:10" x14ac:dyDescent="0.25">
      <c r="A505" s="440" t="s">
        <v>537</v>
      </c>
      <c r="B505" s="441"/>
      <c r="C505" s="441"/>
      <c r="D505" s="442"/>
      <c r="E505" s="547"/>
      <c r="F505" s="548"/>
      <c r="G505" s="547"/>
      <c r="H505" s="548"/>
      <c r="I505" s="549"/>
      <c r="J505" s="550"/>
    </row>
    <row r="506" spans="1:10" x14ac:dyDescent="0.25">
      <c r="A506" s="428"/>
      <c r="B506" s="429"/>
      <c r="C506" s="429"/>
      <c r="D506" s="430"/>
      <c r="E506" s="538"/>
      <c r="F506" s="539"/>
      <c r="G506" s="536"/>
      <c r="H506" s="537"/>
      <c r="I506" s="536"/>
      <c r="J506" s="537"/>
    </row>
    <row r="507" spans="1:10" x14ac:dyDescent="0.25">
      <c r="A507" s="428"/>
      <c r="B507" s="429"/>
      <c r="C507" s="429"/>
      <c r="D507" s="430"/>
      <c r="E507" s="538"/>
      <c r="F507" s="539"/>
      <c r="G507" s="536"/>
      <c r="H507" s="537"/>
      <c r="I507" s="536"/>
      <c r="J507" s="537"/>
    </row>
    <row r="508" spans="1:10" x14ac:dyDescent="0.25">
      <c r="A508" s="428"/>
      <c r="B508" s="429"/>
      <c r="C508" s="429"/>
      <c r="D508" s="430"/>
      <c r="E508" s="538"/>
      <c r="F508" s="539"/>
      <c r="G508" s="536"/>
      <c r="H508" s="537"/>
      <c r="I508" s="536"/>
      <c r="J508" s="537"/>
    </row>
    <row r="509" spans="1:10" x14ac:dyDescent="0.25">
      <c r="A509" s="433" t="s">
        <v>534</v>
      </c>
      <c r="B509" s="434"/>
      <c r="C509" s="434"/>
      <c r="D509" s="435"/>
      <c r="E509" s="557">
        <f>SUM(E499:E508)</f>
        <v>0</v>
      </c>
      <c r="F509" s="558"/>
      <c r="G509" s="557">
        <f>SUM(G499:G508)</f>
        <v>0</v>
      </c>
      <c r="H509" s="558"/>
      <c r="I509" s="557">
        <f>SUM(I499:I508)</f>
        <v>0</v>
      </c>
      <c r="J509" s="558"/>
    </row>
    <row r="510" spans="1:10" ht="13.2" customHeight="1" x14ac:dyDescent="0.25">
      <c r="A510" s="485" t="s">
        <v>860</v>
      </c>
      <c r="B510" s="551"/>
      <c r="C510" s="551"/>
      <c r="D510" s="551"/>
      <c r="E510" s="551"/>
      <c r="F510" s="551"/>
      <c r="G510" s="551"/>
      <c r="H510" s="551"/>
      <c r="I510" s="551"/>
      <c r="J510" s="552"/>
    </row>
    <row r="511" spans="1:10" ht="13.2" customHeight="1" x14ac:dyDescent="0.25">
      <c r="A511" s="488" t="s">
        <v>861</v>
      </c>
      <c r="B511" s="553"/>
      <c r="C511" s="553"/>
      <c r="D511" s="553"/>
      <c r="E511" s="553"/>
      <c r="F511" s="553"/>
      <c r="G511" s="553"/>
      <c r="H511" s="553"/>
      <c r="I511" s="553"/>
      <c r="J511" s="554"/>
    </row>
    <row r="512" spans="1:10" ht="13.2" customHeight="1" x14ac:dyDescent="0.25">
      <c r="A512" s="488" t="s">
        <v>862</v>
      </c>
      <c r="B512" s="553"/>
      <c r="C512" s="553"/>
      <c r="D512" s="553"/>
      <c r="E512" s="553"/>
      <c r="F512" s="553"/>
      <c r="G512" s="553"/>
      <c r="H512" s="553"/>
      <c r="I512" s="553"/>
      <c r="J512" s="554"/>
    </row>
    <row r="513" spans="1:10" ht="13.2" customHeight="1" x14ac:dyDescent="0.25">
      <c r="A513" s="491" t="s">
        <v>863</v>
      </c>
      <c r="B513" s="555"/>
      <c r="C513" s="555"/>
      <c r="D513" s="555"/>
      <c r="E513" s="555"/>
      <c r="F513" s="555"/>
      <c r="G513" s="555"/>
      <c r="H513" s="555"/>
      <c r="I513" s="555"/>
      <c r="J513" s="556"/>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Mendocino</v>
      </c>
      <c r="I546" s="348"/>
      <c r="J546" s="349"/>
    </row>
    <row r="547" spans="1:10" ht="15.6" x14ac:dyDescent="0.3">
      <c r="A547" s="57"/>
      <c r="B547" s="57"/>
      <c r="C547" s="57"/>
      <c r="D547" s="57"/>
      <c r="E547" s="57"/>
      <c r="F547" s="57"/>
      <c r="G547" s="57"/>
      <c r="H547" s="57"/>
      <c r="I547" s="57"/>
      <c r="J547" s="57"/>
    </row>
    <row r="548" spans="1:10" ht="13.8" x14ac:dyDescent="0.25">
      <c r="A548" s="457" t="s">
        <v>906</v>
      </c>
      <c r="B548" s="458"/>
      <c r="C548" s="458"/>
      <c r="D548" s="458"/>
      <c r="E548" s="458"/>
      <c r="F548" s="458"/>
      <c r="G548" s="458"/>
      <c r="H548" s="458"/>
      <c r="I548" s="458"/>
      <c r="J548" s="459"/>
    </row>
    <row r="549" spans="1:10" ht="13.2" customHeight="1" x14ac:dyDescent="0.25">
      <c r="A549" s="454" t="s">
        <v>854</v>
      </c>
      <c r="B549" s="517"/>
      <c r="C549" s="517"/>
      <c r="D549" s="518"/>
      <c r="E549" s="525"/>
      <c r="F549" s="526"/>
      <c r="G549" s="526"/>
      <c r="H549" s="526"/>
      <c r="I549" s="526"/>
      <c r="J549" s="527"/>
    </row>
    <row r="550" spans="1:10" ht="13.2" customHeight="1" x14ac:dyDescent="0.25">
      <c r="A550" s="494" t="s">
        <v>853</v>
      </c>
      <c r="B550" s="495"/>
      <c r="C550" s="495"/>
      <c r="D550" s="496"/>
      <c r="E550" s="528"/>
      <c r="F550" s="529"/>
      <c r="G550" s="529"/>
      <c r="H550" s="529"/>
      <c r="I550" s="529"/>
      <c r="J550" s="530"/>
    </row>
    <row r="551" spans="1:10" x14ac:dyDescent="0.25">
      <c r="A551" s="519" t="s">
        <v>808</v>
      </c>
      <c r="B551" s="520"/>
      <c r="C551" s="520"/>
      <c r="D551" s="521"/>
      <c r="E551" s="470"/>
      <c r="F551" s="471"/>
      <c r="G551" s="471"/>
      <c r="H551" s="471"/>
      <c r="I551" s="471"/>
      <c r="J551" s="472"/>
    </row>
    <row r="552" spans="1:10" ht="13.2" customHeight="1" x14ac:dyDescent="0.25">
      <c r="A552" s="58"/>
      <c r="B552" s="59"/>
      <c r="C552" s="59"/>
      <c r="D552" s="59"/>
      <c r="E552" s="540" t="s">
        <v>535</v>
      </c>
      <c r="F552" s="540"/>
      <c r="G552" s="540" t="s">
        <v>533</v>
      </c>
      <c r="H552" s="540"/>
      <c r="I552" s="541" t="s">
        <v>849</v>
      </c>
      <c r="J552" s="542"/>
    </row>
    <row r="553" spans="1:10" x14ac:dyDescent="0.25">
      <c r="A553" s="440" t="s">
        <v>527</v>
      </c>
      <c r="B553" s="441"/>
      <c r="C553" s="441"/>
      <c r="D553" s="442"/>
      <c r="E553" s="543"/>
      <c r="F553" s="544"/>
      <c r="G553" s="543"/>
      <c r="H553" s="544"/>
      <c r="I553" s="545"/>
      <c r="J553" s="546"/>
    </row>
    <row r="554" spans="1:10" x14ac:dyDescent="0.25">
      <c r="A554" s="444" t="s">
        <v>528</v>
      </c>
      <c r="B554" s="445"/>
      <c r="C554" s="445"/>
      <c r="D554" s="446"/>
      <c r="E554" s="538"/>
      <c r="F554" s="539"/>
      <c r="G554" s="536"/>
      <c r="H554" s="537"/>
      <c r="I554" s="534"/>
      <c r="J554" s="535"/>
    </row>
    <row r="555" spans="1:10" x14ac:dyDescent="0.25">
      <c r="A555" s="440" t="s">
        <v>529</v>
      </c>
      <c r="B555" s="441"/>
      <c r="C555" s="441"/>
      <c r="D555" s="442"/>
      <c r="E555" s="543"/>
      <c r="F555" s="544"/>
      <c r="G555" s="543"/>
      <c r="H555" s="544"/>
      <c r="I555" s="545"/>
      <c r="J555" s="546"/>
    </row>
    <row r="556" spans="1:10" x14ac:dyDescent="0.25">
      <c r="A556" s="444" t="s">
        <v>530</v>
      </c>
      <c r="B556" s="445"/>
      <c r="C556" s="445"/>
      <c r="D556" s="446"/>
      <c r="E556" s="538"/>
      <c r="F556" s="539"/>
      <c r="G556" s="536"/>
      <c r="H556" s="537"/>
      <c r="I556" s="534"/>
      <c r="J556" s="535"/>
    </row>
    <row r="557" spans="1:10" x14ac:dyDescent="0.25">
      <c r="A557" s="440" t="s">
        <v>531</v>
      </c>
      <c r="B557" s="441"/>
      <c r="C557" s="441"/>
      <c r="D557" s="442"/>
      <c r="E557" s="543"/>
      <c r="F557" s="544"/>
      <c r="G557" s="543"/>
      <c r="H557" s="544"/>
      <c r="I557" s="545"/>
      <c r="J557" s="546"/>
    </row>
    <row r="558" spans="1:10" x14ac:dyDescent="0.25">
      <c r="A558" s="444" t="s">
        <v>532</v>
      </c>
      <c r="B558" s="445"/>
      <c r="C558" s="445"/>
      <c r="D558" s="446"/>
      <c r="E558" s="538"/>
      <c r="F558" s="539"/>
      <c r="G558" s="536"/>
      <c r="H558" s="537"/>
      <c r="I558" s="534"/>
      <c r="J558" s="535"/>
    </row>
    <row r="559" spans="1:10" x14ac:dyDescent="0.25">
      <c r="A559" s="440" t="s">
        <v>537</v>
      </c>
      <c r="B559" s="441"/>
      <c r="C559" s="441"/>
      <c r="D559" s="442"/>
      <c r="E559" s="547"/>
      <c r="F559" s="548"/>
      <c r="G559" s="547"/>
      <c r="H559" s="548"/>
      <c r="I559" s="549"/>
      <c r="J559" s="550"/>
    </row>
    <row r="560" spans="1:10" x14ac:dyDescent="0.25">
      <c r="A560" s="428"/>
      <c r="B560" s="429"/>
      <c r="C560" s="429"/>
      <c r="D560" s="430"/>
      <c r="E560" s="538"/>
      <c r="F560" s="539"/>
      <c r="G560" s="536"/>
      <c r="H560" s="537"/>
      <c r="I560" s="536"/>
      <c r="J560" s="537"/>
    </row>
    <row r="561" spans="1:10" x14ac:dyDescent="0.25">
      <c r="A561" s="428"/>
      <c r="B561" s="429"/>
      <c r="C561" s="429"/>
      <c r="D561" s="430"/>
      <c r="E561" s="538"/>
      <c r="F561" s="539"/>
      <c r="G561" s="536"/>
      <c r="H561" s="537"/>
      <c r="I561" s="536"/>
      <c r="J561" s="537"/>
    </row>
    <row r="562" spans="1:10" x14ac:dyDescent="0.25">
      <c r="A562" s="428"/>
      <c r="B562" s="429"/>
      <c r="C562" s="429"/>
      <c r="D562" s="430"/>
      <c r="E562" s="538"/>
      <c r="F562" s="539"/>
      <c r="G562" s="536"/>
      <c r="H562" s="537"/>
      <c r="I562" s="536"/>
      <c r="J562" s="537"/>
    </row>
    <row r="563" spans="1:10" x14ac:dyDescent="0.25">
      <c r="A563" s="433" t="s">
        <v>534</v>
      </c>
      <c r="B563" s="434"/>
      <c r="C563" s="434"/>
      <c r="D563" s="435"/>
      <c r="E563" s="557">
        <f>SUM(E553:E562)</f>
        <v>0</v>
      </c>
      <c r="F563" s="558"/>
      <c r="G563" s="557">
        <f>SUM(G553:G562)</f>
        <v>0</v>
      </c>
      <c r="H563" s="558"/>
      <c r="I563" s="557">
        <f>SUM(I553:I562)</f>
        <v>0</v>
      </c>
      <c r="J563" s="558"/>
    </row>
    <row r="564" spans="1:10" ht="13.2" customHeight="1" x14ac:dyDescent="0.25">
      <c r="A564" s="485" t="s">
        <v>860</v>
      </c>
      <c r="B564" s="551"/>
      <c r="C564" s="551"/>
      <c r="D564" s="551"/>
      <c r="E564" s="551"/>
      <c r="F564" s="551"/>
      <c r="G564" s="551"/>
      <c r="H564" s="551"/>
      <c r="I564" s="551"/>
      <c r="J564" s="552"/>
    </row>
    <row r="565" spans="1:10" ht="13.2" customHeight="1" x14ac:dyDescent="0.25">
      <c r="A565" s="488" t="s">
        <v>861</v>
      </c>
      <c r="B565" s="553"/>
      <c r="C565" s="553"/>
      <c r="D565" s="553"/>
      <c r="E565" s="553"/>
      <c r="F565" s="553"/>
      <c r="G565" s="553"/>
      <c r="H565" s="553"/>
      <c r="I565" s="553"/>
      <c r="J565" s="554"/>
    </row>
    <row r="566" spans="1:10" ht="13.2" customHeight="1" x14ac:dyDescent="0.25">
      <c r="A566" s="488" t="s">
        <v>862</v>
      </c>
      <c r="B566" s="553"/>
      <c r="C566" s="553"/>
      <c r="D566" s="553"/>
      <c r="E566" s="553"/>
      <c r="F566" s="553"/>
      <c r="G566" s="553"/>
      <c r="H566" s="553"/>
      <c r="I566" s="553"/>
      <c r="J566" s="554"/>
    </row>
    <row r="567" spans="1:10" ht="13.2" customHeight="1" x14ac:dyDescent="0.25">
      <c r="A567" s="491" t="s">
        <v>863</v>
      </c>
      <c r="B567" s="555"/>
      <c r="C567" s="555"/>
      <c r="D567" s="555"/>
      <c r="E567" s="555"/>
      <c r="F567" s="555"/>
      <c r="G567" s="555"/>
      <c r="H567" s="555"/>
      <c r="I567" s="555"/>
      <c r="J567" s="556"/>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Mendocino</v>
      </c>
      <c r="I600" s="348"/>
      <c r="J600" s="349"/>
    </row>
    <row r="601" spans="1:10" ht="15.6" x14ac:dyDescent="0.3">
      <c r="A601" s="57"/>
      <c r="B601" s="57"/>
      <c r="C601" s="57"/>
      <c r="D601" s="57"/>
      <c r="E601" s="57"/>
      <c r="F601" s="57"/>
      <c r="G601" s="57"/>
      <c r="H601" s="57"/>
      <c r="I601" s="57"/>
      <c r="J601" s="57"/>
    </row>
    <row r="602" spans="1:10" ht="13.8" x14ac:dyDescent="0.25">
      <c r="A602" s="457" t="s">
        <v>907</v>
      </c>
      <c r="B602" s="458"/>
      <c r="C602" s="458"/>
      <c r="D602" s="458"/>
      <c r="E602" s="458"/>
      <c r="F602" s="458"/>
      <c r="G602" s="458"/>
      <c r="H602" s="458"/>
      <c r="I602" s="458"/>
      <c r="J602" s="459"/>
    </row>
    <row r="603" spans="1:10" x14ac:dyDescent="0.25">
      <c r="A603" s="454" t="s">
        <v>854</v>
      </c>
      <c r="B603" s="455"/>
      <c r="C603" s="455"/>
      <c r="D603" s="456"/>
      <c r="E603" s="525"/>
      <c r="F603" s="526"/>
      <c r="G603" s="526"/>
      <c r="H603" s="526"/>
      <c r="I603" s="526"/>
      <c r="J603" s="527"/>
    </row>
    <row r="604" spans="1:10" x14ac:dyDescent="0.25">
      <c r="A604" s="494" t="s">
        <v>853</v>
      </c>
      <c r="B604" s="495"/>
      <c r="C604" s="495"/>
      <c r="D604" s="496"/>
      <c r="E604" s="528"/>
      <c r="F604" s="529"/>
      <c r="G604" s="529"/>
      <c r="H604" s="529"/>
      <c r="I604" s="529"/>
      <c r="J604" s="530"/>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59" t="s">
        <v>535</v>
      </c>
      <c r="F606" s="474"/>
      <c r="G606" s="559"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860</v>
      </c>
      <c r="B618" s="486"/>
      <c r="C618" s="486"/>
      <c r="D618" s="486"/>
      <c r="E618" s="486"/>
      <c r="F618" s="486"/>
      <c r="G618" s="486"/>
      <c r="H618" s="486"/>
      <c r="I618" s="486"/>
      <c r="J618" s="487"/>
    </row>
    <row r="619" spans="1:10" x14ac:dyDescent="0.25">
      <c r="A619" s="488" t="s">
        <v>861</v>
      </c>
      <c r="B619" s="489"/>
      <c r="C619" s="489"/>
      <c r="D619" s="489"/>
      <c r="E619" s="489"/>
      <c r="F619" s="489"/>
      <c r="G619" s="489"/>
      <c r="H619" s="489"/>
      <c r="I619" s="489"/>
      <c r="J619" s="490"/>
    </row>
    <row r="620" spans="1:10" x14ac:dyDescent="0.25">
      <c r="A620" s="488" t="s">
        <v>862</v>
      </c>
      <c r="B620" s="489"/>
      <c r="C620" s="489"/>
      <c r="D620" s="489"/>
      <c r="E620" s="489"/>
      <c r="F620" s="489"/>
      <c r="G620" s="489"/>
      <c r="H620" s="489"/>
      <c r="I620" s="489"/>
      <c r="J620" s="490"/>
    </row>
    <row r="621" spans="1:10" x14ac:dyDescent="0.25">
      <c r="A621" s="491" t="s">
        <v>863</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Mendocino</v>
      </c>
      <c r="I654" s="348"/>
      <c r="J654" s="349"/>
    </row>
    <row r="655" spans="1:10" ht="15.6" x14ac:dyDescent="0.3">
      <c r="A655" s="57"/>
      <c r="B655" s="57"/>
      <c r="C655" s="57"/>
      <c r="D655" s="57"/>
      <c r="E655" s="57"/>
      <c r="F655" s="57"/>
      <c r="G655" s="57"/>
      <c r="H655" s="57"/>
      <c r="I655" s="57"/>
      <c r="J655" s="57"/>
    </row>
    <row r="656" spans="1:10" ht="13.8" x14ac:dyDescent="0.25">
      <c r="A656" s="457" t="s">
        <v>908</v>
      </c>
      <c r="B656" s="458"/>
      <c r="C656" s="458"/>
      <c r="D656" s="458"/>
      <c r="E656" s="458"/>
      <c r="F656" s="458"/>
      <c r="G656" s="458"/>
      <c r="H656" s="458"/>
      <c r="I656" s="458"/>
      <c r="J656" s="459"/>
    </row>
    <row r="657" spans="1:10" x14ac:dyDescent="0.25">
      <c r="A657" s="454" t="s">
        <v>854</v>
      </c>
      <c r="B657" s="455"/>
      <c r="C657" s="455"/>
      <c r="D657" s="456"/>
      <c r="E657" s="525"/>
      <c r="F657" s="526"/>
      <c r="G657" s="526"/>
      <c r="H657" s="526"/>
      <c r="I657" s="526"/>
      <c r="J657" s="527"/>
    </row>
    <row r="658" spans="1:10" x14ac:dyDescent="0.25">
      <c r="A658" s="494" t="s">
        <v>853</v>
      </c>
      <c r="B658" s="495"/>
      <c r="C658" s="495"/>
      <c r="D658" s="496"/>
      <c r="E658" s="528"/>
      <c r="F658" s="529"/>
      <c r="G658" s="529"/>
      <c r="H658" s="529"/>
      <c r="I658" s="529"/>
      <c r="J658" s="530"/>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59" t="s">
        <v>535</v>
      </c>
      <c r="F660" s="474"/>
      <c r="G660" s="559"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860</v>
      </c>
      <c r="B672" s="486"/>
      <c r="C672" s="486"/>
      <c r="D672" s="486"/>
      <c r="E672" s="486"/>
      <c r="F672" s="486"/>
      <c r="G672" s="486"/>
      <c r="H672" s="486"/>
      <c r="I672" s="486"/>
      <c r="J672" s="487"/>
    </row>
    <row r="673" spans="1:10" x14ac:dyDescent="0.25">
      <c r="A673" s="488" t="s">
        <v>861</v>
      </c>
      <c r="B673" s="489"/>
      <c r="C673" s="489"/>
      <c r="D673" s="489"/>
      <c r="E673" s="489"/>
      <c r="F673" s="489"/>
      <c r="G673" s="489"/>
      <c r="H673" s="489"/>
      <c r="I673" s="489"/>
      <c r="J673" s="490"/>
    </row>
    <row r="674" spans="1:10" x14ac:dyDescent="0.25">
      <c r="A674" s="488" t="s">
        <v>862</v>
      </c>
      <c r="B674" s="489"/>
      <c r="C674" s="489"/>
      <c r="D674" s="489"/>
      <c r="E674" s="489"/>
      <c r="F674" s="489"/>
      <c r="G674" s="489"/>
      <c r="H674" s="489"/>
      <c r="I674" s="489"/>
      <c r="J674" s="490"/>
    </row>
    <row r="675" spans="1:10" x14ac:dyDescent="0.25">
      <c r="A675" s="491" t="s">
        <v>863</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Mendocino</v>
      </c>
      <c r="I708" s="348"/>
      <c r="J708" s="349"/>
    </row>
    <row r="709" spans="1:10" ht="15.6" x14ac:dyDescent="0.3">
      <c r="A709" s="57"/>
      <c r="B709" s="57"/>
      <c r="C709" s="57"/>
      <c r="D709" s="57"/>
      <c r="E709" s="57"/>
      <c r="F709" s="57"/>
      <c r="G709" s="57"/>
      <c r="H709" s="57"/>
      <c r="I709" s="57"/>
      <c r="J709" s="57"/>
    </row>
    <row r="710" spans="1:10" ht="13.8" x14ac:dyDescent="0.25">
      <c r="A710" s="457" t="s">
        <v>909</v>
      </c>
      <c r="B710" s="458"/>
      <c r="C710" s="458"/>
      <c r="D710" s="458"/>
      <c r="E710" s="458"/>
      <c r="F710" s="458"/>
      <c r="G710" s="458"/>
      <c r="H710" s="458"/>
      <c r="I710" s="458"/>
      <c r="J710" s="459"/>
    </row>
    <row r="711" spans="1:10" x14ac:dyDescent="0.25">
      <c r="A711" s="454" t="s">
        <v>854</v>
      </c>
      <c r="B711" s="455"/>
      <c r="C711" s="455"/>
      <c r="D711" s="456"/>
      <c r="E711" s="525"/>
      <c r="F711" s="526"/>
      <c r="G711" s="526"/>
      <c r="H711" s="526"/>
      <c r="I711" s="526"/>
      <c r="J711" s="527"/>
    </row>
    <row r="712" spans="1:10" x14ac:dyDescent="0.25">
      <c r="A712" s="494" t="s">
        <v>853</v>
      </c>
      <c r="B712" s="495"/>
      <c r="C712" s="495"/>
      <c r="D712" s="496"/>
      <c r="E712" s="528"/>
      <c r="F712" s="529"/>
      <c r="G712" s="529"/>
      <c r="H712" s="529"/>
      <c r="I712" s="529"/>
      <c r="J712" s="530"/>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59" t="s">
        <v>535</v>
      </c>
      <c r="F714" s="474"/>
      <c r="G714" s="559"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860</v>
      </c>
      <c r="B726" s="486"/>
      <c r="C726" s="486"/>
      <c r="D726" s="486"/>
      <c r="E726" s="486"/>
      <c r="F726" s="486"/>
      <c r="G726" s="486"/>
      <c r="H726" s="486"/>
      <c r="I726" s="486"/>
      <c r="J726" s="487"/>
    </row>
    <row r="727" spans="1:10" x14ac:dyDescent="0.25">
      <c r="A727" s="488" t="s">
        <v>861</v>
      </c>
      <c r="B727" s="489"/>
      <c r="C727" s="489"/>
      <c r="D727" s="489"/>
      <c r="E727" s="489"/>
      <c r="F727" s="489"/>
      <c r="G727" s="489"/>
      <c r="H727" s="489"/>
      <c r="I727" s="489"/>
      <c r="J727" s="490"/>
    </row>
    <row r="728" spans="1:10" x14ac:dyDescent="0.25">
      <c r="A728" s="488" t="s">
        <v>862</v>
      </c>
      <c r="B728" s="489"/>
      <c r="C728" s="489"/>
      <c r="D728" s="489"/>
      <c r="E728" s="489"/>
      <c r="F728" s="489"/>
      <c r="G728" s="489"/>
      <c r="H728" s="489"/>
      <c r="I728" s="489"/>
      <c r="J728" s="490"/>
    </row>
    <row r="729" spans="1:10" x14ac:dyDescent="0.25">
      <c r="A729" s="491" t="s">
        <v>863</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848</v>
      </c>
      <c r="B762" s="351"/>
      <c r="C762" s="351"/>
      <c r="D762" s="351"/>
      <c r="E762" s="351"/>
      <c r="F762" s="351"/>
      <c r="G762" s="351"/>
      <c r="H762" s="348" t="str">
        <f>'CONTACT INFORMATION'!$A$24</f>
        <v>Mendocino</v>
      </c>
      <c r="I762" s="348"/>
      <c r="J762" s="349"/>
    </row>
    <row r="763" spans="1:10" ht="15.6" x14ac:dyDescent="0.3">
      <c r="A763" s="57"/>
      <c r="B763" s="57"/>
      <c r="C763" s="57"/>
      <c r="D763" s="57"/>
      <c r="E763" s="57"/>
      <c r="F763" s="57"/>
      <c r="G763" s="57"/>
      <c r="H763" s="57"/>
      <c r="I763" s="57"/>
      <c r="J763" s="57"/>
    </row>
    <row r="764" spans="1:10" ht="13.8" x14ac:dyDescent="0.25">
      <c r="A764" s="457" t="s">
        <v>910</v>
      </c>
      <c r="B764" s="458"/>
      <c r="C764" s="458"/>
      <c r="D764" s="458"/>
      <c r="E764" s="458"/>
      <c r="F764" s="458"/>
      <c r="G764" s="458"/>
      <c r="H764" s="458"/>
      <c r="I764" s="458"/>
      <c r="J764" s="459"/>
    </row>
    <row r="765" spans="1:10" x14ac:dyDescent="0.25">
      <c r="A765" s="454" t="s">
        <v>854</v>
      </c>
      <c r="B765" s="455"/>
      <c r="C765" s="455"/>
      <c r="D765" s="456"/>
      <c r="E765" s="525"/>
      <c r="F765" s="526"/>
      <c r="G765" s="526"/>
      <c r="H765" s="526"/>
      <c r="I765" s="526"/>
      <c r="J765" s="527"/>
    </row>
    <row r="766" spans="1:10" x14ac:dyDescent="0.25">
      <c r="A766" s="494" t="s">
        <v>853</v>
      </c>
      <c r="B766" s="495"/>
      <c r="C766" s="495"/>
      <c r="D766" s="496"/>
      <c r="E766" s="528"/>
      <c r="F766" s="529"/>
      <c r="G766" s="529"/>
      <c r="H766" s="529"/>
      <c r="I766" s="529"/>
      <c r="J766" s="530"/>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59" t="s">
        <v>535</v>
      </c>
      <c r="F768" s="474"/>
      <c r="G768" s="559"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860</v>
      </c>
      <c r="B780" s="486"/>
      <c r="C780" s="486"/>
      <c r="D780" s="486"/>
      <c r="E780" s="486"/>
      <c r="F780" s="486"/>
      <c r="G780" s="486"/>
      <c r="H780" s="486"/>
      <c r="I780" s="486"/>
      <c r="J780" s="487"/>
    </row>
    <row r="781" spans="1:10" x14ac:dyDescent="0.25">
      <c r="A781" s="488" t="s">
        <v>861</v>
      </c>
      <c r="B781" s="489"/>
      <c r="C781" s="489"/>
      <c r="D781" s="489"/>
      <c r="E781" s="489"/>
      <c r="F781" s="489"/>
      <c r="G781" s="489"/>
      <c r="H781" s="489"/>
      <c r="I781" s="489"/>
      <c r="J781" s="490"/>
    </row>
    <row r="782" spans="1:10" x14ac:dyDescent="0.25">
      <c r="A782" s="488" t="s">
        <v>862</v>
      </c>
      <c r="B782" s="489"/>
      <c r="C782" s="489"/>
      <c r="D782" s="489"/>
      <c r="E782" s="489"/>
      <c r="F782" s="489"/>
      <c r="G782" s="489"/>
      <c r="H782" s="489"/>
      <c r="I782" s="489"/>
      <c r="J782" s="490"/>
    </row>
    <row r="783" spans="1:10" x14ac:dyDescent="0.25">
      <c r="A783" s="491" t="s">
        <v>863</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9" t="s">
        <v>830</v>
      </c>
      <c r="B1" s="570"/>
      <c r="C1" s="570"/>
      <c r="D1" s="570"/>
      <c r="E1" s="570"/>
      <c r="F1" s="570"/>
      <c r="G1" s="570"/>
      <c r="H1" s="570"/>
      <c r="I1" s="570"/>
      <c r="J1" s="571"/>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4" t="str">
        <f>'CONTACT INFORMATION'!$A$24</f>
        <v>Mendocino</v>
      </c>
      <c r="I3" s="574"/>
      <c r="J3" s="575"/>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2" t="s">
        <v>875</v>
      </c>
      <c r="B6" s="573"/>
      <c r="C6" s="573"/>
      <c r="D6" s="573"/>
      <c r="E6" s="573"/>
      <c r="F6" s="573"/>
      <c r="G6" s="573"/>
      <c r="H6" s="573"/>
      <c r="I6" s="573"/>
      <c r="J6" s="573"/>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2" t="s">
        <v>829</v>
      </c>
      <c r="B9" s="562"/>
      <c r="C9" s="563"/>
      <c r="D9" s="129" t="s">
        <v>827</v>
      </c>
      <c r="E9" s="39"/>
      <c r="F9" s="39"/>
      <c r="G9" s="562" t="s">
        <v>816</v>
      </c>
      <c r="H9" s="562"/>
      <c r="I9" s="563"/>
      <c r="J9" s="129" t="s">
        <v>827</v>
      </c>
    </row>
    <row r="10" spans="1:10" ht="13.8" x14ac:dyDescent="0.25">
      <c r="A10" s="565" t="s">
        <v>847</v>
      </c>
      <c r="B10" s="565"/>
      <c r="C10" s="568"/>
      <c r="D10" s="173">
        <f>'REPORT 1'!$I$16</f>
        <v>495</v>
      </c>
      <c r="E10" s="130"/>
      <c r="F10" s="39"/>
      <c r="G10" s="565" t="s">
        <v>847</v>
      </c>
      <c r="H10" s="565"/>
      <c r="I10" s="568"/>
      <c r="J10" s="174">
        <f>'REPORT 1'!$I$27</f>
        <v>495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2" t="s">
        <v>874</v>
      </c>
      <c r="B13" s="573"/>
      <c r="C13" s="573"/>
      <c r="D13" s="573"/>
      <c r="E13" s="573"/>
      <c r="F13" s="573"/>
      <c r="G13" s="573"/>
      <c r="H13" s="573"/>
      <c r="I13" s="573"/>
      <c r="J13" s="573"/>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2" t="s">
        <v>824</v>
      </c>
      <c r="B16" s="562"/>
      <c r="C16" s="563"/>
      <c r="D16" s="129" t="s">
        <v>827</v>
      </c>
      <c r="E16" s="39"/>
      <c r="F16" s="39"/>
      <c r="G16" s="562" t="s">
        <v>829</v>
      </c>
      <c r="H16" s="562"/>
      <c r="I16" s="563"/>
      <c r="J16" s="129" t="s">
        <v>827</v>
      </c>
    </row>
    <row r="17" spans="1:10" ht="13.8" x14ac:dyDescent="0.25">
      <c r="D17" s="173">
        <f>'REPORT 3'!$J$9</f>
        <v>157</v>
      </c>
      <c r="E17" s="39"/>
      <c r="F17" s="39"/>
      <c r="G17" s="560" t="s">
        <v>847</v>
      </c>
      <c r="H17" s="560"/>
      <c r="I17" s="561"/>
      <c r="J17" s="173">
        <f>'REPORT 3'!$J$34</f>
        <v>157</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2" t="s">
        <v>826</v>
      </c>
      <c r="B20" s="562"/>
      <c r="C20" s="563"/>
      <c r="D20" s="129" t="s">
        <v>827</v>
      </c>
      <c r="E20" s="39"/>
      <c r="F20" s="39"/>
      <c r="G20" s="562" t="s">
        <v>816</v>
      </c>
      <c r="H20" s="562"/>
      <c r="I20" s="563"/>
      <c r="J20" s="129" t="s">
        <v>827</v>
      </c>
    </row>
    <row r="21" spans="1:10" ht="13.8" x14ac:dyDescent="0.25">
      <c r="A21" s="565"/>
      <c r="B21" s="565"/>
      <c r="C21" s="568"/>
      <c r="D21" s="173">
        <f>'REPORT 3'!$J$26</f>
        <v>116</v>
      </c>
      <c r="E21" s="39"/>
      <c r="F21" s="39"/>
      <c r="G21" s="560" t="s">
        <v>847</v>
      </c>
      <c r="H21" s="560"/>
      <c r="I21" s="561"/>
      <c r="J21" s="173">
        <f>'REPORT 3'!$J$44</f>
        <v>157</v>
      </c>
    </row>
    <row r="22" spans="1:10" ht="13.8" x14ac:dyDescent="0.25">
      <c r="A22" s="110"/>
      <c r="B22" s="110"/>
      <c r="C22" s="110"/>
    </row>
    <row r="24" spans="1:10" ht="70.5" customHeight="1" x14ac:dyDescent="0.25">
      <c r="A24" s="566" t="s">
        <v>876</v>
      </c>
      <c r="B24" s="567"/>
      <c r="C24" s="567"/>
      <c r="D24" s="567"/>
      <c r="E24" s="567"/>
      <c r="F24" s="567"/>
      <c r="G24" s="567"/>
      <c r="H24" s="567"/>
      <c r="I24" s="567"/>
      <c r="J24" s="567"/>
    </row>
    <row r="27" spans="1:10" ht="22.5" customHeight="1" x14ac:dyDescent="0.25">
      <c r="A27" s="564" t="s">
        <v>869</v>
      </c>
      <c r="B27" s="565"/>
      <c r="C27" s="565"/>
      <c r="D27" s="171" t="s">
        <v>827</v>
      </c>
      <c r="G27" s="562" t="s">
        <v>829</v>
      </c>
      <c r="H27" s="562"/>
      <c r="I27" s="563"/>
      <c r="J27" s="171" t="s">
        <v>827</v>
      </c>
    </row>
    <row r="28" spans="1:10" ht="15" customHeight="1" x14ac:dyDescent="0.25">
      <c r="D28" s="175">
        <f>'ARREST REPORT'!$G$12</f>
        <v>201</v>
      </c>
      <c r="G28" s="560" t="s">
        <v>847</v>
      </c>
      <c r="H28" s="560"/>
      <c r="I28" s="561"/>
      <c r="J28" s="175">
        <f>'ARREST REPORT'!$G$18</f>
        <v>201</v>
      </c>
    </row>
    <row r="31" spans="1:10" ht="13.8" x14ac:dyDescent="0.25">
      <c r="G31" s="562" t="s">
        <v>816</v>
      </c>
      <c r="H31" s="562"/>
      <c r="I31" s="563"/>
      <c r="J31" s="171" t="s">
        <v>827</v>
      </c>
    </row>
    <row r="32" spans="1:10" s="1" customFormat="1" ht="13.8" x14ac:dyDescent="0.25">
      <c r="G32" s="560" t="s">
        <v>847</v>
      </c>
      <c r="H32" s="560"/>
      <c r="I32" s="561"/>
      <c r="J32" s="175">
        <f>'ARREST REPORT'!$G$26</f>
        <v>201</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2020-09-23T20:53:32Z</cp:lastPrinted>
  <dcterms:created xsi:type="dcterms:W3CDTF">2010-06-09T19:05:00Z</dcterms:created>
  <dcterms:modified xsi:type="dcterms:W3CDTF">2020-10-26T18:31:14Z</dcterms:modified>
</cp:coreProperties>
</file>