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79D1B3D3-8C74-4854-9AAF-6B9F751F8148}"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<sst xmlns="http://schemas.openxmlformats.org/spreadsheetml/2006/main" count="2387" uniqueCount="947">
  <si>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</si>
  <si>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</si>
  <si>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</si>
  <si>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</si>
  <si>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</si>
  <si>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</si>
  <si>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</si>
  <si>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</si>
  <si>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</si>
  <si>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</si>
  <si>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</si>
  <si>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</si>
  <si>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</si>
  <si>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</si>
  <si>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</si>
  <si>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</si>
  <si>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</si>
  <si>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</si>
  <si>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</si>
  <si>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</si>
  <si>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</si>
  <si>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</si>
  <si>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</si>
  <si>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</si>
  <si>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</si>
  <si>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</si>
  <si>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</si>
  <si>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</si>
  <si>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</si>
  <si>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</si>
  <si>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</si>
  <si>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</si>
  <si>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</si>
  <si>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</si>
  <si>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</si>
  <si>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</si>
  <si>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</si>
  <si>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</si>
  <si>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</si>
  <si>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</si>
  <si>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</si>
  <si>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</si>
  <si>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</si>
  <si>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</si>
  <si>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</si>
  <si>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</si>
  <si>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</si>
  <si>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</si>
  <si>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</si>
  <si>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</si>
  <si>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</si>
  <si>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</si>
  <si>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</si>
  <si>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</si>
  <si>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</si>
  <si>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</si>
  <si>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</si>
  <si>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</si>
  <si>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</si>
  <si>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</si>
  <si>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</si>
  <si>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</si>
  <si>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</si>
  <si>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</si>
  <si>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</si>
  <si>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</si>
  <si>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</si>
  <si>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</si>
  <si>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</si>
  <si>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</si>
  <si>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</si>
  <si>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</si>
  <si>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</si>
  <si>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</si>
  <si>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</si>
  <si>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</si>
  <si>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</si>
  <si>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</si>
  <si>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</si>
  <si>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</si>
  <si>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</si>
  <si>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</si>
  <si>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</si>
  <si>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</si>
  <si>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</si>
  <si>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</si>
  <si>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</si>
  <si>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</si>
  <si>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</si>
  <si>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</si>
  <si>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</si>
  <si>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</si>
  <si>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</si>
  <si>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</si>
  <si>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</si>
  <si>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</si>
  <si>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</si>
  <si>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</si>
  <si>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</si>
  <si>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</si>
  <si>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</si>
  <si>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</si>
  <si>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</si>
  <si>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</si>
  <si>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</si>
  <si>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</si>
  <si>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</si>
  <si>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</si>
  <si>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</si>
  <si>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</si>
  <si>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</si>
  <si>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</si>
  <si>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</si>
  <si>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</si>
  <si>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</si>
  <si>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</si>
  <si>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</si>
  <si>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</si>
  <si>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</si>
  <si>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</si>
  <si>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</si>
  <si>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</si>
  <si>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</si>
  <si>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</si>
  <si>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</si>
  <si>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</si>
  <si>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</si>
  <si>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</si>
  <si>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</si>
  <si>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</si>
  <si>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</si>
  <si>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</si>
  <si>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</si>
  <si>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</si>
  <si>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</si>
  <si>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</si>
  <si>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</si>
  <si>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</si>
  <si>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</si>
  <si>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</si>
  <si>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</si>
  <si>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</si>
  <si>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</si>
  <si>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</si>
  <si>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</si>
  <si>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</si>
  <si>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</si>
  <si>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</si>
  <si>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</si>
  <si>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</si>
  <si>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</si>
  <si>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</si>
  <si>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</si>
  <si>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</si>
  <si>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</si>
  <si>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</si>
  <si>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</si>
  <si>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</si>
  <si>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</si>
  <si>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</si>
  <si>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</si>
  <si>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</si>
  <si>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</si>
  <si>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</si>
  <si>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</si>
  <si>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</si>
  <si>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</si>
  <si>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</si>
  <si>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</si>
  <si>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</si>
  <si>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</si>
  <si>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</si>
  <si>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</si>
  <si>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</si>
  <si>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</si>
  <si>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</si>
  <si>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</si>
  <si>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</si>
  <si>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</si>
  <si>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</si>
  <si>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</si>
  <si>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</si>
  <si>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</si>
  <si>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</si>
  <si>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</si>
  <si>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</si>
  <si>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</si>
  <si>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</si>
  <si>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</si>
  <si>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</si>
  <si>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</si>
  <si>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</si>
  <si>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</si>
  <si>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</si>
  <si>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</si>
  <si>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</si>
  <si>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</si>
  <si>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</si>
  <si>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</si>
  <si>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</si>
  <si>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</si>
  <si>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</si>
  <si>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</si>
  <si>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</si>
  <si>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</si>
  <si>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</si>
  <si>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</si>
  <si>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</si>
  <si>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</si>
  <si>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</si>
  <si>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</si>
  <si>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</si>
  <si>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</si>
  <si>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</si>
  <si>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</si>
  <si>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</si>
  <si>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</si>
  <si>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</si>
  <si>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</si>
  <si>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</si>
  <si>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</si>
  <si>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</si>
  <si>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</si>
  <si>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</si>
  <si>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</si>
  <si>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</si>
  <si>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</si>
  <si>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</si>
  <si>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</si>
  <si>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</si>
  <si>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</si>
  <si>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</si>
  <si>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</si>
  <si>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</si>
  <si>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</si>
  <si>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</si>
  <si>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</si>
  <si>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</si>
  <si>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</si>
  <si>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</si>
  <si>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</si>
  <si>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</si>
  <si>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</si>
  <si>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</si>
  <si>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</si>
  <si>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</si>
  <si>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</si>
  <si>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</si>
  <si>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</si>
  <si>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</si>
  <si>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</si>
  <si>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</si>
  <si>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</si>
  <si>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</si>
  <si>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</si>
  <si>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</si>
  <si>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</si>
  <si>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</si>
  <si>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</si>
  <si>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</si>
  <si>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</si>
  <si>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</si>
  <si>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</si>
  <si>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</si>
  <si>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</si>
  <si>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</si>
  <si>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</si>
  <si>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</si>
  <si>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</si>
  <si>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</si>
  <si>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</si>
  <si>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</si>
  <si>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</si>
  <si>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</si>
  <si>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</si>
  <si>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</si>
  <si>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</si>
  <si>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</si>
  <si>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</si>
  <si>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</si>
  <si>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</si>
  <si>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</si>
  <si>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</si>
  <si>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</si>
  <si>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</si>
  <si>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</si>
  <si>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</si>
  <si>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</si>
  <si>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</si>
  <si>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</si>
  <si>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</si>
  <si>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</si>
  <si>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</si>
  <si>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</si>
  <si>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</si>
  <si>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</si>
  <si>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</si>
  <si>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</si>
  <si>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</si>
  <si>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</si>
  <si>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</si>
  <si>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</si>
  <si>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</si>
  <si>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</si>
  <si>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</si>
  <si>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</si>
  <si>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</si>
  <si>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</si>
  <si>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</si>
  <si>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</si>
  <si>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</si>
  <si>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</si>
  <si>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</si>
  <si>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</si>
  <si>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</si>
  <si>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</si>
  <si>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</si>
  <si>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</si>
  <si>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</si>
  <si>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</si>
  <si>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</si>
  <si>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</si>
  <si>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</si>
  <si>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</si>
  <si>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</si>
  <si>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</si>
  <si>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</si>
  <si>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</si>
  <si>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</si>
  <si>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</si>
  <si>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</si>
  <si>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</si>
  <si>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</si>
  <si>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</si>
  <si>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</si>
  <si>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</si>
  <si>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</si>
  <si>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</si>
  <si>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</si>
  <si>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</si>
  <si>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</si>
  <si>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</si>
  <si>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</si>
  <si>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</si>
  <si>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</si>
  <si>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</si>
  <si>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</si>
  <si>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</si>
  <si>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</si>
  <si>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</si>
  <si>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</si>
  <si>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</si>
  <si>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</si>
  <si>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</si>
  <si>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</si>
  <si>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</si>
  <si>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</si>
  <si>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</si>
  <si>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</si>
  <si>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</si>
  <si>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</si>
  <si>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</si>
  <si>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</si>
  <si>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</si>
  <si>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</si>
  <si>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</si>
  <si>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</si>
  <si>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</si>
  <si>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</si>
  <si>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</si>
  <si>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</si>
  <si>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</si>
  <si>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</si>
  <si>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</si>
  <si>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</si>
  <si>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</si>
  <si>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</si>
  <si>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</si>
  <si>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</si>
  <si>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</si>
  <si>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</si>
  <si>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</si>
  <si>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</si>
  <si>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</si>
  <si>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</si>
  <si>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</si>
  <si>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</si>
  <si>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</si>
  <si>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</si>
  <si>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</si>
  <si>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</si>
  <si>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</si>
  <si>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</si>
  <si>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</si>
  <si>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</si>
  <si>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</si>
  <si>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</si>
  <si>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</si>
  <si>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</si>
  <si>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</si>
  <si>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</si>
  <si>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</si>
  <si>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</si>
  <si>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</si>
  <si>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</si>
  <si>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</si>
  <si>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</si>
  <si>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</si>
  <si>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</si>
  <si>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</si>
  <si>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</si>
  <si>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</si>
  <si>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</si>
  <si>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</si>
  <si>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</si>
  <si>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</si>
  <si>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</si>
  <si>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</si>
  <si>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</si>
  <si>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</si>
  <si>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</si>
  <si>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</si>
  <si>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</si>
  <si>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</si>
  <si>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</si>
  <si>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</si>
  <si>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</si>
  <si>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</si>
  <si>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</si>
  <si>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</si>
  <si>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</si>
  <si>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</si>
  <si>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</si>
  <si>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</si>
  <si>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</si>
  <si>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</si>
  <si>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</si>
  <si>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</si>
  <si>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</si>
  <si>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</si>
  <si>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</si>
  <si>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</si>
  <si>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</si>
  <si>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</si>
  <si>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</si>
  <si>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</si>
  <si>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</si>
  <si>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</si>
  <si>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</si>
  <si>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</si>
  <si>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</si>
  <si>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</si>
  <si>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</si>
  <si>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</si>
  <si>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</si>
  <si>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</si>
  <si>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</si>
  <si>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</si>
  <si>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</si>
  <si>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</si>
  <si>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</si>
  <si>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</si>
  <si>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</si>
  <si>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</si>
  <si>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</si>
  <si>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</si>
  <si>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</si>
  <si>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</si>
  <si>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</si>
  <si>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</si>
  <si>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</si>
  <si>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</si>
  <si>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</si>
  <si>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</si>
  <si>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</si>
  <si>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</si>
  <si>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</si>
  <si>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</si>
  <si>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</si>
  <si>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</si>
  <si>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</si>
  <si>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</si>
  <si>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</si>
  <si>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</si>
  <si>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</si>
  <si>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</si>
  <si>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</si>
  <si>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</si>
  <si>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</si>
  <si>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</si>
  <si>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</si>
  <si>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</si>
  <si>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</si>
  <si>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</si>
  <si>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</si>
  <si>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</si>
  <si>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</si>
  <si>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</si>
  <si>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</si>
  <si>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</si>
  <si>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</si>
  <si>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</si>
  <si>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</si>
  <si>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</si>
  <si>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</si>
  <si>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</si>
  <si>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</si>
  <si>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</si>
  <si>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</si>
  <si>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</si>
  <si>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</si>
  <si>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</si>
  <si>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</si>
  <si>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</si>
  <si>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</si>
  <si>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</si>
  <si>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</si>
  <si>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</si>
  <si>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</si>
  <si>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</si>
  <si>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</si>
  <si>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</si>
  <si>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</si>
  <si>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</si>
  <si>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</si>
  <si>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</si>
  <si>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</si>
  <si>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</si>
  <si>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</si>
  <si>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</si>
  <si>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</si>
  <si>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</si>
  <si>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</si>
  <si>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</si>
  <si>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</si>
  <si>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</si>
  <si>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</si>
  <si>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</si>
  <si>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</si>
  <si>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</si>
  <si>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</si>
  <si>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</si>
  <si>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</si>
  <si>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</si>
  <si>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</si>
  <si>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</si>
  <si>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</si>
  <si>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</si>
  <si>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</si>
  <si>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</si>
  <si>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</si>
  <si>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</si>
  <si>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</si>
  <si>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</si>
  <si>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</si>
  <si>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</si>
  <si>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</si>
  <si>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</si>
  <si>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</si>
  <si>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</si>
  <si>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</si>
  <si>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</si>
  <si>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</si>
  <si>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</si>
  <si>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</si>
  <si>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</si>
  <si>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</si>
  <si>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</si>
  <si>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</si>
  <si>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</si>
  <si>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</si>
  <si>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</si>
  <si>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</si>
  <si>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</si>
  <si>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</si>
  <si>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</si>
  <si>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</si>
  <si>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</si>
  <si>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</si>
  <si>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</si>
  <si>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</si>
  <si>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</si>
  <si>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</si>
  <si>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</si>
  <si>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</si>
  <si>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</si>
  <si>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</si>
  <si>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</si>
  <si>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</si>
  <si>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</si>
  <si>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</si>
  <si>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</si>
  <si>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</si>
  <si>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</si>
  <si>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</si>
  <si>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</si>
  <si>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</si>
  <si>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</si>
  <si>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</si>
  <si>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</si>
  <si>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</si>
  <si>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</si>
  <si>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</si>
  <si>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</si>
  <si>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</si>
  <si>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</si>
  <si>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</si>
  <si>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</si>
  <si>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</si>
  <si>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</si>
  <si>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</si>
  <si>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</si>
  <si>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</si>
  <si>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</si>
  <si>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</si>
  <si>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</si>
  <si>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</si>
  <si>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</si>
  <si>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</si>
  <si>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</si>
  <si>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</si>
  <si>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</si>
  <si>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</si>
  <si>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</si>
  <si>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</si>
  <si>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</si>
  <si>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</si>
  <si>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</si>
  <si>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</si>
  <si>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</si>
  <si>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</si>
  <si>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</si>
  <si>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</si>
  <si>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</si>
  <si>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</si>
  <si>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</si>
  <si>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</si>
  <si>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</si>
  <si>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</si>
  <si>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</si>
  <si>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</si>
  <si>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</si>
  <si>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</si>
  <si>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</si>
  <si>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</si>
  <si>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</si>
  <si>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</si>
  <si>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</si>
  <si>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</si>
  <si>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</si>
  <si>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</si>
  <si>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</si>
  <si>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</si>
  <si>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</si>
  <si>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</si>
  <si>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</si>
  <si>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</si>
  <si>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</si>
  <si>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</si>
  <si>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</si>
  <si>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</si>
  <si>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</si>
  <si>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</si>
  <si>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</si>
  <si>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</si>
  <si>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</si>
  <si>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</si>
  <si>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</si>
  <si>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</si>
  <si>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</si>
  <si>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</si>
  <si>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</si>
  <si>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</si>
  <si>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</si>
  <si>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</si>
  <si>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</si>
  <si>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</si>
  <si>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</si>
  <si>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</si>
  <si>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</si>
  <si>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</si>
  <si>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</si>
  <si>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</si>
  <si>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</si>
  <si>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</si>
  <si>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</si>
  <si>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</si>
  <si>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</si>
  <si>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</si>
  <si>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</si>
  <si>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</si>
  <si>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</si>
  <si>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</si>
  <si>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</si>
  <si>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</si>
  <si>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</si>
  <si>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</si>
  <si>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</si>
  <si>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</si>
  <si>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</si>
  <si>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</si>
  <si>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</si>
  <si>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</si>
  <si>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</si>
  <si>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</si>
  <si>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</si>
  <si>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</si>
  <si>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</si>
  <si>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</si>
  <si>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</si>
  <si>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</si>
  <si>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</si>
  <si>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</si>
  <si>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</si>
  <si>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</si>
  <si>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</si>
  <si>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</si>
  <si>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</si>
  <si>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</si>
  <si>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</si>
  <si>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</si>
  <si>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</si>
  <si>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</si>
  <si>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</si>
  <si>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</si>
  <si>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</si>
  <si>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</si>
  <si>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</si>
  <si>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</si>
  <si>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</si>
  <si>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</si>
  <si>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</si>
  <si>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</si>
  <si>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</si>
  <si>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</si>
  <si>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</si>
  <si>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</si>
  <si>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</si>
  <si>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</si>
  <si>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</si>
  <si>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</si>
  <si>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</si>
  <si>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</si>
  <si>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</si>
  <si>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</si>
  <si>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</si>
  <si>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</si>
  <si>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</si>
  <si>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</si>
  <si>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</si>
  <si>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</si>
  <si>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</si>
  <si>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</si>
  <si>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</si>
  <si>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</si>
  <si>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</si>
  <si>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</si>
  <si>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</si>
  <si>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</si>
  <si>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</si>
  <si>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</si>
  <si>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</si>
  <si>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</si>
  <si>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</si>
  <si>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</si>
  <si>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</si>
  <si>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</si>
  <si>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</si>
  <si>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</si>
  <si>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</si>
  <si>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</si>
  <si>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</si>
  <si>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</si>
  <si>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</si>
  <si>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</si>
  <si>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</si>
  <si>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</si>
  <si>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</si>
  <si>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</si>
  <si>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</si>
  <si>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</si>
  <si>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</si>
  <si>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</si>
  <si>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</si>
  <si>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</si>
  <si>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</si>
  <si>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</si>
  <si>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</si>
  <si>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</si>
  <si>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</si>
  <si>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</si>
  <si>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</si>
  <si>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</si>
  <si>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</si>
  <si>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</si>
  <si>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</si>
  <si>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</si>
  <si>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</si>
  <si>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</si>
  <si>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</si>
  <si>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</si>
  <si>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</si>
  <si>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</si>
  <si>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</si>
  <si>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</si>
  <si>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</si>
  <si>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</si>
  <si>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</si>
  <si>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</si>
  <si>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</si>
  <si>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</si>
  <si>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</si>
  <si>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</si>
  <si>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</si>
  <si>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</si>
  <si>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</si>
  <si>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</si>
  <si>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</si>
  <si>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</si>
  <si>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</si>
  <si>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</si>
  <si>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</si>
  <si>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</si>
  <si>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</si>
  <si>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</si>
  <si>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</si>
  <si>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</si>
  <si>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</si>
  <si>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</si>
  <si>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</si>
  <si>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</si>
  <si>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</si>
  <si>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</si>
  <si>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</si>
  <si>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</si>
  <si>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</si>
  <si>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</si>
  <si>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</si>
  <si>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</si>
  <si>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</si>
  <si>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</si>
  <si>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</si>
  <si>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</si>
  <si>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</si>
  <si>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</si>
  <si>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</si>
  <si>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</si>
  <si>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</si>
  <si>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</si>
  <si>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</si>
  <si>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</si>
  <si>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</si>
  <si>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</si>
  <si>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</si>
  <si>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</si>
  <si>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</si>
  <si>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</si>
  <si>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</si>
  <si>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</si>
  <si>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</si>
  <si>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</si>
  <si>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</si>
  <si>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</si>
  <si>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</si>
  <si>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</si>
  <si>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</si>
  <si>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</si>
  <si>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</si>
  <si>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</si>
  <si>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</si>
  <si>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</si>
  <si>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</si>
  <si>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</si>
  <si>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</si>
  <si>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</si>
  <si>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</si>
  <si>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</si>
  <si>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</si>
  <si>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</si>
  <si>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</si>
  <si>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</si>
  <si>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</si>
  <si>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</si>
  <si>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</si>
  <si>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</si>
  <si>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</si>
  <si>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</si>
  <si>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</si>
  <si>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</si>
  <si>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</si>
  <si>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</si>
  <si>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</si>
  <si>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</si>
  <si>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</si>
  <si>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</si>
  <si>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</si>
  <si>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</si>
  <si>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</si>
  <si>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</si>
  <si>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</si>
  <si>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</si>
  <si>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</si>
  <si>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</si>
  <si>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</si>
  <si>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</si>
  <si>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</si>
  <si>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</si>
  <si>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</si>
  <si>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</si>
  <si>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</si>
  <si>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</si>
  <si>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</si>
  <si>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</si>
  <si>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</si>
  <si>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</si>
  <si>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</si>
  <si>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</si>
  <si>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</si>
  <si>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</si>
  <si>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</si>
  <si>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</si>
  <si>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</si>
  <si>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</si>
  <si>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</si>
  <si>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</si>
  <si>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</si>
  <si>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Lorraine M. Carrasquillo</t>
  </si>
  <si>
    <t>Staff Analyst</t>
  </si>
  <si>
    <t>Ashlyn Canez</t>
  </si>
  <si>
    <t>Probation Supervisor</t>
  </si>
  <si>
    <t>831.636.4070</t>
  </si>
  <si>
    <t>lcarrasquillo@sbcprob.org</t>
  </si>
  <si>
    <t>acanez@cosb.us</t>
  </si>
  <si>
    <t>The Juvenile Work Service Program (JWSP) offered minors valuable skills, shared talents and knowledge, gained experience, positive relationships, and helped to make the community a better place to live. The JWSP Program consisted of opportunities for youth to perform essential volunteer work that focused on various county needs. The JWSP Program is an alternative to incarceration. Formal probation youth were supervised by a probation aide that was able to counsel and mentor the juveniles through the process of giving back to the community. Minors discussed their future goals and aspirations and the probation aide would provide a mentorship for the youth. The probation aide engaged in discussions with the minors that helped them deal with their mistakes and learn to make positive decisions in the future. There was an ongoing communication process between the probation aide and the minor's probation officer.
The probation youth participating in this program were on informal or formal probation. The Juvenile Wards of the Court were ordered to complete hours of community service and the informal youth were directed by their probation officer. The youth completed their hours by the end of their probation term.
YOBG and JJCPA funds covered the salary and benefits of a probation aide.</t>
  </si>
  <si>
    <t xml:space="preserve">Tutoring </t>
  </si>
  <si>
    <t>The Paula Norton Reading Program provided one-on-one tutoring services using the Linda Mood-Bell teaching instruction tools to both 707(b) and non-707(b) WIC offenders. This reading program has been used by the Probation Department for 16 years and has been proven through pre and post test results to have a significant improvement in minor's spelling and reading scores.
Costs covered the instructor's cost at an hourly rate. 
This reading program increased the reading levels of these youth; as well as; played a large role in reducing recidivism and delinquent behaviors. Studies show a link between higher levels of literacy and a reduced risk of delinquency, incarcerations, and recidivism.</t>
  </si>
  <si>
    <t>A counselor facilitated "Thinking for a Change" group sessions to youth using a positive youth development approach. During the sessions the youth learned to identify, work through, and manage negative emotions; as well as; they were able to identify the distortions that emerged from their dysfunctional thinking habits. The more painful the thoughts processed, the more painful the experience. The more unpleasant emotions always signal dysfunctional thinking. Even fear and anger might arise in response to a real and present danger signal distorted thinking, which, if entertained would result in less functional and/or perhaps catastrophic responses.
The funds were used to support one facilitator at an hourly rate. Our high-risk youth were able to see distortions that emerged from their dysfunctional thinking habits and they learned to begin to experience more mature and objective responses.
This program assisted youth with addressing risk factors that are proven through research to affect recidivism.</t>
  </si>
  <si>
    <t xml:space="preserve">Early Intervention Program </t>
  </si>
  <si>
    <t>The Early Intervention Program (EIP) is a family-focused reduced caseload that emphasizes matching the entire family to local resources. The family-focused case planning was particularly important given the parents' demonstrated inability to adequately supervise and discipline their children. In addition, youth were immersed in valuable programs and activities at a level that facilitates competency development.
JJCPA funds covered the cost of two (2) Deputy Probation Officer's salary and benefits</t>
  </si>
  <si>
    <t xml:space="preserve">Group Counseling </t>
  </si>
  <si>
    <t xml:space="preserve">Physical Fitness Program </t>
  </si>
  <si>
    <t xml:space="preserve">Youth Alliance (YA), a community based organization, provided intensive case management; weekly individual counseling, weekly support groups, parenting classes; and referrals to services. Probation Officers and a Youth Alliance case manager used a child and family team meeting model to work collaboratively with local agencies, schools, families, and the youth which improved services and provided direction and support to these families. A youth's case plan was developed as part of the child and family team meeting. Youth referred to this organization participated in their GANAS: Guiding and Navigating to Achieve Success Program. GANAS is an aftercare program for youth transitioning from juvenile detention and custody back into the community. The GANAS Program focuses on discovery of self-awareness, prevention of substance abuse, healthy relationships, boundaries, decrease gang involvement and educational success.
This program helps guide youth through their journey to adulthood through meaningful and though provoking groups, parenting skills, and intervention services that reintroduce cultural and family values.
Approximately thirty-one (31) youth took part in the GANAS program for the 2019/2020 fiscal year. Of those 31 participants, thirteen (13) completed the program completely, one (1) youth transferred to adult probation, three (3) moved out of county, one (1) youth was sent to placement and requested to be closed out, and twelve (12) of them will continue on with services in the 2020/2021 fiscal year.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</si>
  <si>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</si>
  <si>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</si>
  <si>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</si>
  <si>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r>
      <t xml:space="preserve">All minors referred to the Probation Department for delinquency charges are assessed at intake using the Positive Achievement Change Tool (PACT) through Noble Software Group (NobleSG). Officers use the results to make informed decisions concerning the minor's needs and their potential risk to themselves or the community.
Probation youth and their families participate in Child Family Team (CFT) meetings; as well as; referred to the Children's System of Care (CSOC) team. CSOC and CFT meetings result in the development and/or modification of case plans for each minor that focuses on improving school attendance and academic performance, instilling positive social values and strengthening the family.
Families participating in YOBG and JJCPA funded services and activities has resulted in compliance with court orders; as well as; a reduction in recidivism and caseload sizes. The JJCPA funding of juvenile probation officers enables the effective use of graduated sanctions for youth. The JWSP program funded by YOBG has a dedicated probation aide that has been responsible for securing community service sites resulting in youth completing their court ordered community service obligations.
</t>
    </r>
    <r>
      <rPr>
        <sz val="10"/>
        <rFont val="Arial"/>
        <family val="2"/>
      </rPr>
      <t xml:space="preserve">In fiscal year 2019-2020 staff ensure regular school attendance and academic success the department has provided daily transportation for youth to school and referred youth to tutoring services, which are  funded by YOBG.  The past practiced was interupted by COVID-19 when schools closed in March 2020.  Distant learning will be implemented in the new school year for all youth.  New supporting practices to continue academic success for the youth will be developed and implemented by the Probation Department. </t>
    </r>
    <r>
      <rPr>
        <sz val="10"/>
        <color theme="1"/>
        <rFont val="Arial"/>
        <family val="2"/>
      </rPr>
      <t xml:space="preserve">
San Benito County Probation Department's objective to reduce the number of high-risk youth has been achieved through a probation driven case plan approach that includes the services funded by both YOBG and JJCPA.
</t>
    </r>
  </si>
  <si>
    <t xml:space="preserve">The fitness program will change each day and provide an educational piece on healthy eating and making smart life choices pertaining to their physical and mental health and well-being. The program will coach youth in their goals, develop their own self-awareness regarding healthy life choices, and provide positive encouragement.  The program offers pro-social activity  to provide at-risk youth with a structured, well-balanced, fitness regime in a safe and nurturing environment while addressing the physical, intellectual, psychological, emotional, and social development of each youth.  The goal of the program is to teach life-coping skills subsequently strengthening their commitment to this community in a healthy, positive, and productive 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</si>
</sst>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anez@cosb.us" TargetMode="External"/><Relationship Id="rId1" Type="http://schemas.openxmlformats.org/officeDocument/2006/relationships/hyperlink" Target="mailto:lcarrasquillo@sbcprob.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1" activePane="bottomLeft" state="frozen"/>
      <selection pane="bottomLeft" activeCell="L48" sqref="L48:T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942</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438</v>
      </c>
      <c r="B24" s="266"/>
      <c r="C24" s="266"/>
      <c r="D24" s="266"/>
      <c r="E24" s="267"/>
      <c r="F24" s="268">
        <v>44071</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926</v>
      </c>
      <c r="B27" s="252"/>
      <c r="C27" s="252"/>
      <c r="D27" s="252"/>
      <c r="E27" s="253"/>
      <c r="F27" s="251" t="s">
        <v>927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930</v>
      </c>
      <c r="B29" s="242"/>
      <c r="C29" s="243"/>
      <c r="D29" s="254" t="s">
        <v>931</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928</v>
      </c>
      <c r="B32" s="245"/>
      <c r="C32" s="245"/>
      <c r="D32" s="245"/>
      <c r="E32" s="245"/>
      <c r="F32" s="244" t="s">
        <v>929</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930</v>
      </c>
      <c r="B34" s="242"/>
      <c r="C34" s="243"/>
      <c r="D34" s="263" t="s">
        <v>932</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943</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3C59C84-5B75-40AE-99D7-670ED89BFCC6}"/>
    <hyperlink ref="D34" r:id="rId2" xr:uid="{22BE3690-1843-499B-863A-5864F934F8C6}"/>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San Benito</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t="str">
        <f>County</f>
        <v>San Benito</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San Benito</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Benito</v>
      </c>
    </row>
    <row r="2" spans="1:2" x14ac:dyDescent="0.25">
      <c r="A2" t="s">
        <v>541</v>
      </c>
      <c r="B2" s="25">
        <f>Reportdate</f>
        <v>44071</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Lorraine M. Carrasquillo</v>
      </c>
    </row>
    <row r="10" spans="1:2" x14ac:dyDescent="0.25">
      <c r="A10" t="s">
        <v>218</v>
      </c>
      <c r="B10" t="str">
        <f>primarytitle</f>
        <v>Staff Analyst</v>
      </c>
    </row>
    <row r="11" spans="1:2" x14ac:dyDescent="0.25">
      <c r="A11" t="s">
        <v>217</v>
      </c>
      <c r="B11" t="str">
        <f>primphone</f>
        <v>831.636.4070</v>
      </c>
    </row>
    <row r="12" spans="1:2" x14ac:dyDescent="0.25">
      <c r="A12" t="s">
        <v>193</v>
      </c>
      <c r="B12" s="10" t="str">
        <f>preemail</f>
        <v>lcarrasquillo@sbcprob.org</v>
      </c>
    </row>
    <row r="13" spans="1:2" x14ac:dyDescent="0.25">
      <c r="A13" t="s">
        <v>365</v>
      </c>
      <c r="B13" t="str">
        <f>seccontact</f>
        <v>Ashlyn Canez</v>
      </c>
    </row>
    <row r="14" spans="1:2" x14ac:dyDescent="0.25">
      <c r="A14" t="s">
        <v>366</v>
      </c>
      <c r="B14" t="str">
        <f>seccontitle</f>
        <v>Probation Supervisor</v>
      </c>
    </row>
    <row r="15" spans="1:2" x14ac:dyDescent="0.25">
      <c r="A15" t="s">
        <v>367</v>
      </c>
      <c r="B15" t="str">
        <f>secphone</f>
        <v>831.636.4070</v>
      </c>
    </row>
    <row r="16" spans="1:2" x14ac:dyDescent="0.25">
      <c r="A16" t="s">
        <v>368</v>
      </c>
      <c r="B16" t="str">
        <f>secemail</f>
        <v>acanez@cosb.us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35544</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35544</v>
      </c>
    </row>
    <row r="33" spans="1:2" x14ac:dyDescent="0.25">
      <c r="A33" t="s">
        <v>556</v>
      </c>
      <c r="B33" s="11">
        <f>t1jjcpasal</f>
        <v>35544</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35544</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Benito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Benito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35544</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Benito</v>
      </c>
      <c r="B2" s="25">
        <f>Reportdate</f>
        <v>44071</v>
      </c>
      <c r="C2" s="24" t="e">
        <f>Chief</f>
        <v>#REF!</v>
      </c>
      <c r="D2" t="e">
        <f>Chiefphone2</f>
        <v>#REF!</v>
      </c>
      <c r="E2" s="10" t="e">
        <f>Address</f>
        <v>#REF!</v>
      </c>
      <c r="F2" s="10" t="e">
        <f>City</f>
        <v>#REF!</v>
      </c>
      <c r="G2" s="9" t="e">
        <f>ZIP</f>
        <v>#REF!</v>
      </c>
      <c r="H2" s="10" t="e">
        <f>Chiefemail2</f>
        <v>#REF!</v>
      </c>
      <c r="I2" t="str">
        <f>primcontact</f>
        <v>Lorraine M. Carrasquillo</v>
      </c>
      <c r="J2" t="str">
        <f>primarytitle</f>
        <v>Staff Analyst</v>
      </c>
      <c r="K2" t="str">
        <f>primphone</f>
        <v>831.636.4070</v>
      </c>
      <c r="L2" s="10" t="str">
        <f>preemail</f>
        <v>lcarrasquillo@sbcprob.org</v>
      </c>
      <c r="M2" t="str">
        <f>seccontact</f>
        <v>Ashlyn Canez</v>
      </c>
      <c r="N2" t="str">
        <f>seccontitle</f>
        <v>Probation Supervisor</v>
      </c>
      <c r="O2" t="str">
        <f>secphone</f>
        <v>831.636.4070</v>
      </c>
      <c r="P2" t="str">
        <f>secemail</f>
        <v>acanez@cosb.us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35544</v>
      </c>
      <c r="X2" s="11">
        <f>t1yobgserv</f>
        <v>0</v>
      </c>
      <c r="Y2" s="11">
        <f>t1yobgprof</f>
        <v>0</v>
      </c>
      <c r="Z2" s="11">
        <f>t1yobgcbo</f>
        <v>0</v>
      </c>
      <c r="AA2" s="11">
        <f>t1yobgequip</f>
        <v>0</v>
      </c>
      <c r="AB2" s="11">
        <f>t1yobgadmin</f>
        <v>0</v>
      </c>
      <c r="AC2" s="11">
        <f>t1yobgothr1</f>
        <v>0</v>
      </c>
      <c r="AD2" s="11">
        <f>t1yobgothr2</f>
        <v>0</v>
      </c>
      <c r="AE2" s="11">
        <f>t1yobgothr3</f>
        <v>0</v>
      </c>
      <c r="AF2" s="11">
        <f>t1yobgtot</f>
        <v>35544</v>
      </c>
      <c r="AG2" s="11">
        <f>t1jjcpasal</f>
        <v>35544</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35544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Benito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Benito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35544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27" sqref="M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San Benito</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2</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109</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215</v>
      </c>
      <c r="J14" s="291"/>
      <c r="K14" s="97"/>
      <c r="L14" s="97"/>
      <c r="M14" s="97"/>
      <c r="N14" s="97"/>
      <c r="O14" s="98"/>
    </row>
    <row r="15" spans="1:24" ht="13.8" x14ac:dyDescent="0.25">
      <c r="A15" s="91"/>
      <c r="B15" s="45"/>
      <c r="C15" s="128"/>
      <c r="D15" s="128"/>
      <c r="E15" s="296" t="s">
        <v>815</v>
      </c>
      <c r="F15" s="296"/>
      <c r="G15" s="296"/>
      <c r="H15" s="296"/>
      <c r="I15" s="288">
        <v>60</v>
      </c>
      <c r="J15" s="289"/>
      <c r="K15" s="97"/>
      <c r="L15" s="97"/>
      <c r="M15" s="97"/>
      <c r="N15" s="97"/>
      <c r="O15" s="98"/>
    </row>
    <row r="16" spans="1:24" ht="14.4" x14ac:dyDescent="0.3">
      <c r="A16" s="102"/>
      <c r="B16" s="45"/>
      <c r="C16" s="128"/>
      <c r="D16" s="128"/>
      <c r="E16" s="298" t="s">
        <v>827</v>
      </c>
      <c r="F16" s="298"/>
      <c r="G16" s="298"/>
      <c r="H16" s="298"/>
      <c r="I16" s="292">
        <f>SUM(I14:J15)</f>
        <v>275</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223</v>
      </c>
      <c r="J20" s="291"/>
      <c r="K20" s="97"/>
      <c r="L20" s="97"/>
      <c r="M20" s="97"/>
      <c r="N20" s="97"/>
      <c r="O20" s="98"/>
    </row>
    <row r="21" spans="1:24" ht="13.8" x14ac:dyDescent="0.25">
      <c r="A21" s="102"/>
      <c r="B21" s="128"/>
      <c r="C21" s="128"/>
      <c r="D21" s="128"/>
      <c r="E21" s="296" t="s">
        <v>818</v>
      </c>
      <c r="F21" s="296"/>
      <c r="G21" s="296"/>
      <c r="H21" s="296"/>
      <c r="I21" s="309">
        <v>47</v>
      </c>
      <c r="J21" s="310"/>
      <c r="K21" s="97"/>
      <c r="L21" s="97"/>
      <c r="M21" s="97"/>
      <c r="N21" s="97"/>
      <c r="O21" s="98"/>
    </row>
    <row r="22" spans="1:24" ht="13.8" x14ac:dyDescent="0.25">
      <c r="A22" s="102"/>
      <c r="B22" s="128"/>
      <c r="C22" s="128"/>
      <c r="D22" s="128"/>
      <c r="E22" s="297" t="s">
        <v>819</v>
      </c>
      <c r="F22" s="297"/>
      <c r="G22" s="297"/>
      <c r="H22" s="297"/>
      <c r="I22" s="290">
        <v>4</v>
      </c>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v>1</v>
      </c>
      <c r="J26" s="291"/>
      <c r="K26" s="97"/>
      <c r="L26" s="97"/>
      <c r="M26" s="97"/>
      <c r="N26" s="97"/>
      <c r="O26" s="98"/>
    </row>
    <row r="27" spans="1:24" ht="14.4" x14ac:dyDescent="0.3">
      <c r="A27" s="102"/>
      <c r="B27" s="128"/>
      <c r="C27" s="128"/>
      <c r="D27" s="128"/>
      <c r="E27" s="298" t="s">
        <v>827</v>
      </c>
      <c r="F27" s="298"/>
      <c r="G27" s="298"/>
      <c r="H27" s="298"/>
      <c r="I27" s="292">
        <f>SUM(I20:J26)</f>
        <v>275</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0" sqref="J40:K40"/>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San Benito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103</v>
      </c>
      <c r="K7" s="360"/>
      <c r="L7" s="45"/>
      <c r="M7" s="45"/>
      <c r="N7" s="45"/>
      <c r="O7" s="92"/>
    </row>
    <row r="8" spans="1:37" ht="14.1" customHeight="1" x14ac:dyDescent="0.25">
      <c r="A8" s="91"/>
      <c r="B8" s="128"/>
      <c r="C8" s="128"/>
      <c r="D8" s="353" t="s">
        <v>890</v>
      </c>
      <c r="E8" s="354"/>
      <c r="F8" s="354"/>
      <c r="G8" s="354"/>
      <c r="H8" s="354"/>
      <c r="I8" s="355"/>
      <c r="J8" s="361">
        <v>6</v>
      </c>
      <c r="K8" s="362"/>
      <c r="L8" s="125"/>
      <c r="M8" s="125"/>
      <c r="N8" s="125"/>
      <c r="O8" s="126"/>
      <c r="P8" s="214"/>
    </row>
    <row r="9" spans="1:37" ht="14.1" customHeight="1" x14ac:dyDescent="0.25">
      <c r="A9" s="91"/>
      <c r="B9" s="128"/>
      <c r="C9" s="128"/>
      <c r="D9" s="356" t="s">
        <v>827</v>
      </c>
      <c r="E9" s="357"/>
      <c r="F9" s="357"/>
      <c r="G9" s="357"/>
      <c r="H9" s="357"/>
      <c r="I9" s="358"/>
      <c r="J9" s="337">
        <f>SUM(I7:J8)</f>
        <v>109</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8</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24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24</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16</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5</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1</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2</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24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87</v>
      </c>
      <c r="K32" s="370"/>
      <c r="L32" s="125"/>
      <c r="M32" s="125"/>
      <c r="N32" s="125"/>
      <c r="O32" s="126"/>
      <c r="P32" s="214"/>
    </row>
    <row r="33" spans="1:37" ht="14.1" customHeight="1" x14ac:dyDescent="0.25">
      <c r="A33" s="91"/>
      <c r="B33" s="45"/>
      <c r="C33" s="45"/>
      <c r="D33" s="329" t="s">
        <v>815</v>
      </c>
      <c r="E33" s="330"/>
      <c r="F33" s="330"/>
      <c r="G33" s="330"/>
      <c r="H33" s="330"/>
      <c r="I33" s="368"/>
      <c r="J33" s="335">
        <v>22</v>
      </c>
      <c r="K33" s="336"/>
      <c r="L33" s="125"/>
      <c r="M33" s="125"/>
      <c r="N33" s="125"/>
      <c r="O33" s="126"/>
      <c r="P33" s="214"/>
    </row>
    <row r="34" spans="1:37" ht="14.1" customHeight="1" x14ac:dyDescent="0.25">
      <c r="A34" s="91"/>
      <c r="B34" s="45"/>
      <c r="C34" s="45"/>
      <c r="D34" s="340" t="s">
        <v>827</v>
      </c>
      <c r="E34" s="340"/>
      <c r="F34" s="340"/>
      <c r="G34" s="340"/>
      <c r="H34" s="340"/>
      <c r="I34" s="340"/>
      <c r="J34" s="337">
        <f>SUM(J32:K33)</f>
        <v>109</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87</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19</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3</v>
      </c>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109</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10" sqref="G10:H1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San Benito</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4" t="s">
        <v>944</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36</v>
      </c>
      <c r="H9" s="386"/>
      <c r="I9" s="183"/>
    </row>
    <row r="10" spans="1:21" ht="13.8" x14ac:dyDescent="0.25">
      <c r="A10" s="165"/>
      <c r="B10" s="206"/>
      <c r="C10" s="397" t="s">
        <v>872</v>
      </c>
      <c r="D10" s="397"/>
      <c r="E10" s="397"/>
      <c r="F10" s="397"/>
      <c r="G10" s="395">
        <v>57</v>
      </c>
      <c r="H10" s="395"/>
      <c r="I10" s="183"/>
    </row>
    <row r="11" spans="1:21" ht="13.8" x14ac:dyDescent="0.25">
      <c r="A11" s="165"/>
      <c r="B11" s="206"/>
      <c r="C11" s="396" t="s">
        <v>873</v>
      </c>
      <c r="D11" s="396"/>
      <c r="E11" s="396"/>
      <c r="F11" s="396"/>
      <c r="G11" s="386">
        <v>5</v>
      </c>
      <c r="H11" s="386"/>
      <c r="I11" s="183"/>
    </row>
    <row r="12" spans="1:21" ht="14.4" x14ac:dyDescent="0.3">
      <c r="A12" s="165"/>
      <c r="B12" s="177"/>
      <c r="C12" s="298" t="s">
        <v>827</v>
      </c>
      <c r="D12" s="298"/>
      <c r="E12" s="298"/>
      <c r="F12" s="298"/>
      <c r="G12" s="392">
        <f>SUM(G9:H11)</f>
        <v>98</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5">
        <f>SUM(G16:H17)</f>
        <v>0</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6"/>
      <c r="H23" s="406"/>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San Benito</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945</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25" yWindow="570"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80CB8F57-0B5B-49CE-875D-332EDF97E90B}"/>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411" zoomScaleNormal="100" workbookViewId="0">
      <selection activeCell="A426"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San Benito</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San Benito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San Benito</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479</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v>35544</v>
      </c>
      <c r="F132" s="448"/>
      <c r="G132" s="448">
        <v>35544</v>
      </c>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35544</v>
      </c>
      <c r="F142" s="436"/>
      <c r="G142" s="436">
        <f>SUM(G132:G141)</f>
        <v>35544</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933</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San Benito</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934</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c r="H184" s="448"/>
      <c r="I184" s="449"/>
      <c r="J184" s="449"/>
    </row>
    <row r="185" spans="1:20" x14ac:dyDescent="0.25">
      <c r="A185" s="444" t="s">
        <v>528</v>
      </c>
      <c r="B185" s="445"/>
      <c r="C185" s="445"/>
      <c r="D185" s="446"/>
      <c r="E185" s="431"/>
      <c r="F185" s="431"/>
      <c r="G185" s="432"/>
      <c r="H185" s="432"/>
      <c r="I185" s="447"/>
      <c r="J185" s="447"/>
    </row>
    <row r="186" spans="1:20" x14ac:dyDescent="0.25">
      <c r="A186" s="440" t="s">
        <v>529</v>
      </c>
      <c r="B186" s="441"/>
      <c r="C186" s="441"/>
      <c r="D186" s="442"/>
      <c r="E186" s="448"/>
      <c r="F186" s="448"/>
      <c r="G186" s="448"/>
      <c r="H186" s="448"/>
      <c r="I186" s="449"/>
      <c r="J186" s="449"/>
    </row>
    <row r="187" spans="1:20" x14ac:dyDescent="0.25">
      <c r="A187" s="444" t="s">
        <v>530</v>
      </c>
      <c r="B187" s="445"/>
      <c r="C187" s="445"/>
      <c r="D187" s="446"/>
      <c r="E187" s="431"/>
      <c r="F187" s="431"/>
      <c r="G187" s="432">
        <v>11715</v>
      </c>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11715</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t="s">
        <v>935</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San Benito</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8"/>
      <c r="C233" s="518"/>
      <c r="D233" s="519"/>
      <c r="E233" s="505" t="s">
        <v>477</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0"/>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c r="H239" s="448"/>
      <c r="I239" s="449"/>
      <c r="J239" s="449"/>
    </row>
    <row r="240" spans="1:10" x14ac:dyDescent="0.25">
      <c r="A240" s="444" t="s">
        <v>530</v>
      </c>
      <c r="B240" s="445"/>
      <c r="C240" s="445"/>
      <c r="D240" s="446"/>
      <c r="E240" s="431"/>
      <c r="F240" s="431"/>
      <c r="G240" s="432">
        <v>45100</v>
      </c>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45100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300" t="s">
        <v>936</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San Benito</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937</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0"/>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v>198992</v>
      </c>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c r="H297" s="448"/>
      <c r="I297" s="449"/>
      <c r="J297" s="449"/>
    </row>
    <row r="298" spans="1:10" x14ac:dyDescent="0.25">
      <c r="A298" s="444" t="s">
        <v>530</v>
      </c>
      <c r="B298" s="445"/>
      <c r="C298" s="445"/>
      <c r="D298" s="446"/>
      <c r="E298" s="431"/>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198992</v>
      </c>
      <c r="F305" s="436"/>
      <c r="G305" s="436">
        <f>SUM(G295:G304)</f>
        <v>0</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t="s">
        <v>938</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San Benito</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6" t="s">
        <v>939</v>
      </c>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0"/>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c r="F356" s="431"/>
      <c r="G356" s="432">
        <v>70000</v>
      </c>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70000</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t="s">
        <v>941</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San Benito</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6" t="s">
        <v>940</v>
      </c>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c r="F414" s="431"/>
      <c r="G414" s="432">
        <v>870</v>
      </c>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870</v>
      </c>
      <c r="H421" s="436"/>
      <c r="I421" s="436">
        <f>SUM(I411:I420)</f>
        <v>0</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t="s">
        <v>946</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San Benito</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6"/>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San Benito</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6"/>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San Benito</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6"/>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San Benito</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6"/>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San Benito</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6"/>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San Benito</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6"/>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San Benito</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6"/>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San Benito</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6"/>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848</v>
      </c>
      <c r="B926" s="351"/>
      <c r="C926" s="351"/>
      <c r="D926" s="351"/>
      <c r="E926" s="351"/>
      <c r="F926" s="351"/>
      <c r="G926" s="351"/>
      <c r="H926" s="348" t="str">
        <f>'CONTACT INFORMATION'!$A$24</f>
        <v>San Benito</v>
      </c>
      <c r="I926" s="348"/>
      <c r="J926" s="349"/>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6"/>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San Benito</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San Benito</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San Benito</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San Benito</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San Benito</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San Benito</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2"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2" customHeight="1" x14ac:dyDescent="0.25">
      <c r="A295" s="485" t="s">
        <v>861</v>
      </c>
      <c r="B295" s="552"/>
      <c r="C295" s="552"/>
      <c r="D295" s="552"/>
      <c r="E295" s="552"/>
      <c r="F295" s="552"/>
      <c r="G295" s="552"/>
      <c r="H295" s="552"/>
      <c r="I295" s="552"/>
      <c r="J295" s="553"/>
    </row>
    <row r="296" spans="1:10" ht="13.2" customHeight="1" x14ac:dyDescent="0.25">
      <c r="A296" s="488" t="s">
        <v>862</v>
      </c>
      <c r="B296" s="554"/>
      <c r="C296" s="554"/>
      <c r="D296" s="554"/>
      <c r="E296" s="554"/>
      <c r="F296" s="554"/>
      <c r="G296" s="554"/>
      <c r="H296" s="554"/>
      <c r="I296" s="554"/>
      <c r="J296" s="555"/>
    </row>
    <row r="297" spans="1:10" ht="13.2" customHeight="1" x14ac:dyDescent="0.25">
      <c r="A297" s="488" t="s">
        <v>863</v>
      </c>
      <c r="B297" s="554"/>
      <c r="C297" s="554"/>
      <c r="D297" s="554"/>
      <c r="E297" s="554"/>
      <c r="F297" s="554"/>
      <c r="G297" s="554"/>
      <c r="H297" s="554"/>
      <c r="I297" s="554"/>
      <c r="J297" s="555"/>
    </row>
    <row r="298" spans="1:10" ht="13.2" customHeight="1" x14ac:dyDescent="0.25">
      <c r="A298" s="491" t="s">
        <v>864</v>
      </c>
      <c r="B298" s="556"/>
      <c r="C298" s="556"/>
      <c r="D298" s="556"/>
      <c r="E298" s="556"/>
      <c r="F298" s="556"/>
      <c r="G298" s="556"/>
      <c r="H298" s="556"/>
      <c r="I298" s="556"/>
      <c r="J298" s="557"/>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San Benito</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2"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2" customHeight="1" x14ac:dyDescent="0.25">
      <c r="A348" s="485" t="s">
        <v>861</v>
      </c>
      <c r="B348" s="552"/>
      <c r="C348" s="552"/>
      <c r="D348" s="552"/>
      <c r="E348" s="552"/>
      <c r="F348" s="552"/>
      <c r="G348" s="552"/>
      <c r="H348" s="552"/>
      <c r="I348" s="552"/>
      <c r="J348" s="553"/>
    </row>
    <row r="349" spans="1:10" ht="13.2" customHeight="1" x14ac:dyDescent="0.25">
      <c r="A349" s="488" t="s">
        <v>862</v>
      </c>
      <c r="B349" s="554"/>
      <c r="C349" s="554"/>
      <c r="D349" s="554"/>
      <c r="E349" s="554"/>
      <c r="F349" s="554"/>
      <c r="G349" s="554"/>
      <c r="H349" s="554"/>
      <c r="I349" s="554"/>
      <c r="J349" s="555"/>
    </row>
    <row r="350" spans="1:10" ht="13.2" customHeight="1" x14ac:dyDescent="0.25">
      <c r="A350" s="488" t="s">
        <v>863</v>
      </c>
      <c r="B350" s="554"/>
      <c r="C350" s="554"/>
      <c r="D350" s="554"/>
      <c r="E350" s="554"/>
      <c r="F350" s="554"/>
      <c r="G350" s="554"/>
      <c r="H350" s="554"/>
      <c r="I350" s="554"/>
      <c r="J350" s="555"/>
    </row>
    <row r="351" spans="1:10" ht="13.2"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San Benito</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2"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2" customHeight="1" x14ac:dyDescent="0.25">
      <c r="A402" s="485" t="s">
        <v>861</v>
      </c>
      <c r="B402" s="552"/>
      <c r="C402" s="552"/>
      <c r="D402" s="552"/>
      <c r="E402" s="552"/>
      <c r="F402" s="552"/>
      <c r="G402" s="552"/>
      <c r="H402" s="552"/>
      <c r="I402" s="552"/>
      <c r="J402" s="553"/>
    </row>
    <row r="403" spans="1:10" ht="13.2" customHeight="1" x14ac:dyDescent="0.25">
      <c r="A403" s="488" t="s">
        <v>862</v>
      </c>
      <c r="B403" s="554"/>
      <c r="C403" s="554"/>
      <c r="D403" s="554"/>
      <c r="E403" s="554"/>
      <c r="F403" s="554"/>
      <c r="G403" s="554"/>
      <c r="H403" s="554"/>
      <c r="I403" s="554"/>
      <c r="J403" s="555"/>
    </row>
    <row r="404" spans="1:10" ht="13.2" customHeight="1" x14ac:dyDescent="0.25">
      <c r="A404" s="488" t="s">
        <v>863</v>
      </c>
      <c r="B404" s="554"/>
      <c r="C404" s="554"/>
      <c r="D404" s="554"/>
      <c r="E404" s="554"/>
      <c r="F404" s="554"/>
      <c r="G404" s="554"/>
      <c r="H404" s="554"/>
      <c r="I404" s="554"/>
      <c r="J404" s="555"/>
    </row>
    <row r="405" spans="1:10" ht="13.2"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San Benito</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2"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2" customHeight="1" x14ac:dyDescent="0.25">
      <c r="A456" s="485" t="s">
        <v>861</v>
      </c>
      <c r="B456" s="552"/>
      <c r="C456" s="552"/>
      <c r="D456" s="552"/>
      <c r="E456" s="552"/>
      <c r="F456" s="552"/>
      <c r="G456" s="552"/>
      <c r="H456" s="552"/>
      <c r="I456" s="552"/>
      <c r="J456" s="553"/>
    </row>
    <row r="457" spans="1:10" ht="13.2" customHeight="1" x14ac:dyDescent="0.25">
      <c r="A457" s="488" t="s">
        <v>862</v>
      </c>
      <c r="B457" s="554"/>
      <c r="C457" s="554"/>
      <c r="D457" s="554"/>
      <c r="E457" s="554"/>
      <c r="F457" s="554"/>
      <c r="G457" s="554"/>
      <c r="H457" s="554"/>
      <c r="I457" s="554"/>
      <c r="J457" s="555"/>
    </row>
    <row r="458" spans="1:10" ht="13.2" customHeight="1" x14ac:dyDescent="0.25">
      <c r="A458" s="488" t="s">
        <v>863</v>
      </c>
      <c r="B458" s="554"/>
      <c r="C458" s="554"/>
      <c r="D458" s="554"/>
      <c r="E458" s="554"/>
      <c r="F458" s="554"/>
      <c r="G458" s="554"/>
      <c r="H458" s="554"/>
      <c r="I458" s="554"/>
      <c r="J458" s="555"/>
    </row>
    <row r="459" spans="1:10" ht="13.2"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San Benito</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2"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2" customHeight="1" x14ac:dyDescent="0.25">
      <c r="A510" s="485" t="s">
        <v>861</v>
      </c>
      <c r="B510" s="552"/>
      <c r="C510" s="552"/>
      <c r="D510" s="552"/>
      <c r="E510" s="552"/>
      <c r="F510" s="552"/>
      <c r="G510" s="552"/>
      <c r="H510" s="552"/>
      <c r="I510" s="552"/>
      <c r="J510" s="553"/>
    </row>
    <row r="511" spans="1:10" ht="13.2" customHeight="1" x14ac:dyDescent="0.25">
      <c r="A511" s="488" t="s">
        <v>862</v>
      </c>
      <c r="B511" s="554"/>
      <c r="C511" s="554"/>
      <c r="D511" s="554"/>
      <c r="E511" s="554"/>
      <c r="F511" s="554"/>
      <c r="G511" s="554"/>
      <c r="H511" s="554"/>
      <c r="I511" s="554"/>
      <c r="J511" s="555"/>
    </row>
    <row r="512" spans="1:10" ht="13.2" customHeight="1" x14ac:dyDescent="0.25">
      <c r="A512" s="488" t="s">
        <v>863</v>
      </c>
      <c r="B512" s="554"/>
      <c r="C512" s="554"/>
      <c r="D512" s="554"/>
      <c r="E512" s="554"/>
      <c r="F512" s="554"/>
      <c r="G512" s="554"/>
      <c r="H512" s="554"/>
      <c r="I512" s="554"/>
      <c r="J512" s="555"/>
    </row>
    <row r="513" spans="1:10" ht="13.2"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San Benito</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2"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2" customHeight="1" x14ac:dyDescent="0.25">
      <c r="A564" s="485" t="s">
        <v>861</v>
      </c>
      <c r="B564" s="552"/>
      <c r="C564" s="552"/>
      <c r="D564" s="552"/>
      <c r="E564" s="552"/>
      <c r="F564" s="552"/>
      <c r="G564" s="552"/>
      <c r="H564" s="552"/>
      <c r="I564" s="552"/>
      <c r="J564" s="553"/>
    </row>
    <row r="565" spans="1:10" ht="13.2" customHeight="1" x14ac:dyDescent="0.25">
      <c r="A565" s="488" t="s">
        <v>862</v>
      </c>
      <c r="B565" s="554"/>
      <c r="C565" s="554"/>
      <c r="D565" s="554"/>
      <c r="E565" s="554"/>
      <c r="F565" s="554"/>
      <c r="G565" s="554"/>
      <c r="H565" s="554"/>
      <c r="I565" s="554"/>
      <c r="J565" s="555"/>
    </row>
    <row r="566" spans="1:10" ht="13.2" customHeight="1" x14ac:dyDescent="0.25">
      <c r="A566" s="488" t="s">
        <v>863</v>
      </c>
      <c r="B566" s="554"/>
      <c r="C566" s="554"/>
      <c r="D566" s="554"/>
      <c r="E566" s="554"/>
      <c r="F566" s="554"/>
      <c r="G566" s="554"/>
      <c r="H566" s="554"/>
      <c r="I566" s="554"/>
      <c r="J566" s="555"/>
    </row>
    <row r="567" spans="1:10" ht="13.2"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San Benito</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San Benito</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San Benito</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San Benito</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t="str">
        <f>'CONTACT INFORMATION'!$A$24</f>
        <v>San Benito</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275</v>
      </c>
      <c r="E10" s="130"/>
      <c r="F10" s="39"/>
      <c r="G10" s="566" t="s">
        <v>847</v>
      </c>
      <c r="H10" s="566"/>
      <c r="I10" s="569"/>
      <c r="J10" s="174">
        <f>'REPORT 1'!$I$27</f>
        <v>275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109</v>
      </c>
      <c r="E17" s="39"/>
      <c r="F17" s="39"/>
      <c r="G17" s="561" t="s">
        <v>847</v>
      </c>
      <c r="H17" s="561"/>
      <c r="I17" s="562"/>
      <c r="J17" s="173">
        <f>'REPORT 3'!$J$34</f>
        <v>109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24</v>
      </c>
      <c r="E21" s="39"/>
      <c r="F21" s="39"/>
      <c r="G21" s="561" t="s">
        <v>847</v>
      </c>
      <c r="H21" s="561"/>
      <c r="I21" s="562"/>
      <c r="J21" s="173">
        <f>'REPORT 3'!$J$44</f>
        <v>109</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98</v>
      </c>
      <c r="G28" s="561" t="s">
        <v>847</v>
      </c>
      <c r="H28" s="561"/>
      <c r="I28" s="562"/>
      <c r="J28" s="175">
        <f>'ARREST REPORT'!$G$18</f>
        <v>0</v>
      </c>
    </row>
    <row r="31" spans="1:10" ht="13.8" x14ac:dyDescent="0.25">
      <c r="G31" s="563" t="s">
        <v>816</v>
      </c>
      <c r="H31" s="563"/>
      <c r="I31" s="564"/>
      <c r="J31" s="171" t="s">
        <v>827</v>
      </c>
    </row>
    <row r="32" spans="1:10" s="1" customFormat="1" ht="13.8" x14ac:dyDescent="0.25">
      <c r="G32" s="561" t="s">
        <v>847</v>
      </c>
      <c r="H32" s="561"/>
      <c r="I32" s="562"/>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2020-08-20T22:00:37Z</cp:lastPrinted>
  <dcterms:created xsi:type="dcterms:W3CDTF">2010-06-09T19:05:00Z</dcterms:created>
  <dcterms:modified xsi:type="dcterms:W3CDTF">2020-10-26T20:35:47Z</dcterms:modified>
</cp:coreProperties>
</file>